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1-22" sheetId="1" r:id="rId1"/>
    <sheet name="2022-23" sheetId="4" r:id="rId2"/>
    <sheet name="2023-24" sheetId="5" r:id="rId3"/>
    <sheet name="2024-25 " sheetId="6" r:id="rId4"/>
    <sheet name="2025-26" sheetId="7" r:id="rId5"/>
  </sheets>
  <definedNames>
    <definedName name="_xlnm._FilterDatabase" localSheetId="0" hidden="1">'2021-22'!$A$3:$F$124</definedName>
    <definedName name="_xlnm.Print_Titles" localSheetId="0">'2021-22'!$3:$3</definedName>
    <definedName name="_xlnm.Print_Titles" localSheetId="1">'2022-23'!$3:$3</definedName>
    <definedName name="_xlnm.Print_Titles" localSheetId="2">'2023-24'!$4:$4</definedName>
  </definedNames>
  <calcPr calcId="124519"/>
</workbook>
</file>

<file path=xl/calcChain.xml><?xml version="1.0" encoding="utf-8"?>
<calcChain xmlns="http://schemas.openxmlformats.org/spreadsheetml/2006/main">
  <c r="F21" i="6"/>
  <c r="F82" i="5"/>
  <c r="F10" i="6"/>
  <c r="F112" i="4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114" s="1"/>
  <c r="F9"/>
  <c r="F124" i="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6"/>
  <c r="F8"/>
  <c r="F126" s="1"/>
</calcChain>
</file>

<file path=xl/sharedStrings.xml><?xml version="1.0" encoding="utf-8"?>
<sst xmlns="http://schemas.openxmlformats.org/spreadsheetml/2006/main" count="917" uniqueCount="285">
  <si>
    <t>Sr. No.</t>
  </si>
  <si>
    <t>Description of Item</t>
  </si>
  <si>
    <t>Broad Specification Parameters</t>
  </si>
  <si>
    <t>Qty</t>
  </si>
  <si>
    <t>Project</t>
  </si>
  <si>
    <t>Accounting Unit (Nos/Kilo-meters/ Tonne...)</t>
  </si>
  <si>
    <t>Estimated Value of Procurement INR (Lacs)</t>
  </si>
  <si>
    <t>SivokRangpo Rail Line Project</t>
  </si>
  <si>
    <t>Computer, peripherals, office equipment, Furniture and fixtures</t>
  </si>
  <si>
    <t>As per requirement</t>
  </si>
  <si>
    <t>Office Stationery</t>
  </si>
  <si>
    <t>Rails</t>
  </si>
  <si>
    <t>Sleepers &amp; Fastening</t>
  </si>
  <si>
    <t>Ballast Supply</t>
  </si>
  <si>
    <t>NIL</t>
  </si>
  <si>
    <t>Ballast</t>
  </si>
  <si>
    <t>IRS-GE-1 JUNE-2004</t>
  </si>
  <si>
    <t>Cum</t>
  </si>
  <si>
    <t xml:space="preserve"> Sleeper</t>
  </si>
  <si>
    <t>RDSO Drg. No. T-2496, T-4088, T-4218, T-4865, T-6068, T-4089, T-6896, T-6897, T-6897 &amp; T-6899</t>
  </si>
  <si>
    <t>Nos.</t>
  </si>
  <si>
    <t xml:space="preserve"> Turnouts</t>
  </si>
  <si>
    <t>RDSO Drg. No. T-4732, T-4865 &amp; T-5836</t>
  </si>
  <si>
    <t>Set</t>
  </si>
  <si>
    <t>Paper A-4 Power 75GSM</t>
  </si>
  <si>
    <t>75GSM</t>
  </si>
  <si>
    <t>Rim</t>
  </si>
  <si>
    <t>Paper A-3 Power 75GSM</t>
  </si>
  <si>
    <t>Binder Clip 19mm</t>
  </si>
  <si>
    <t>19mm</t>
  </si>
  <si>
    <t>Pkt</t>
  </si>
  <si>
    <t>Binder Clip 41mm</t>
  </si>
  <si>
    <t>41mm</t>
  </si>
  <si>
    <t>Cello Tape white 1/2" ( 12 pcs)</t>
  </si>
  <si>
    <t>1/2"</t>
  </si>
  <si>
    <t>No</t>
  </si>
  <si>
    <t>Cello Tape white 1" ( 6 pcs)</t>
  </si>
  <si>
    <t>1"</t>
  </si>
  <si>
    <t>Brown Packing Tape 2" (6Pcs)</t>
  </si>
  <si>
    <t>2"</t>
  </si>
  <si>
    <t>Dak Pad Leather</t>
  </si>
  <si>
    <t>Leather</t>
  </si>
  <si>
    <t>Dak Pad Ordinary Good Quality</t>
  </si>
  <si>
    <t>Eraser</t>
  </si>
  <si>
    <t>File Index /Box Type  (Good Quality)</t>
  </si>
  <si>
    <t>Box Type</t>
  </si>
  <si>
    <t>File Cover Plastic Strip Type</t>
  </si>
  <si>
    <t>Strip Type</t>
  </si>
  <si>
    <t>File Cover Plastic ( Solo Recycle Spring Cobra)</t>
  </si>
  <si>
    <t>Solo Recycle Spring Cobra</t>
  </si>
  <si>
    <t>Fevi Stick Big Size</t>
  </si>
  <si>
    <t>Big Size</t>
  </si>
  <si>
    <t>Gum Tube</t>
  </si>
  <si>
    <t>Fevicol Tube</t>
  </si>
  <si>
    <t>Gem Clip U Medium</t>
  </si>
  <si>
    <t>Medium</t>
  </si>
  <si>
    <t>Highlighter Medium</t>
  </si>
  <si>
    <t>Note Book Spiral (Big) Matrix</t>
  </si>
  <si>
    <t>Executive Note Book ( 14*21.6cm)</t>
  </si>
  <si>
    <t>14*21.6cm</t>
  </si>
  <si>
    <t>Note Book Spiral (5"x8") 200pages</t>
  </si>
  <si>
    <t>(5"x8") 200pages</t>
  </si>
  <si>
    <t>Note Book Spiral (5"x8") 100pages</t>
  </si>
  <si>
    <t>(5"x8") 100pages</t>
  </si>
  <si>
    <t>Ball Pen Cello Blue</t>
  </si>
  <si>
    <t>Cello</t>
  </si>
  <si>
    <t>Ball Pen Cello Black</t>
  </si>
  <si>
    <t>Ball Pen Cello Red</t>
  </si>
  <si>
    <t>Pen Pilot Luxar V5</t>
  </si>
  <si>
    <t>Luxar V5</t>
  </si>
  <si>
    <t>Pencil ( Apsara/Nataraj/ Faber/Castell)</t>
  </si>
  <si>
    <t>Punch Machine 600</t>
  </si>
  <si>
    <t>Post  in Pad /Stiky  ( Flag Coloured)</t>
  </si>
  <si>
    <t>Flag Coloured</t>
  </si>
  <si>
    <t>Post  in Pad /Stiky  ( 76mmx76mm)</t>
  </si>
  <si>
    <t>76mmx76mm</t>
  </si>
  <si>
    <t>Post  in Pad /Stiky  ( 75x123mm)</t>
  </si>
  <si>
    <t>75x123mm</t>
  </si>
  <si>
    <t>Box File 24T STC</t>
  </si>
  <si>
    <t>24T STC</t>
  </si>
  <si>
    <t>Register 500Pages ( Long Size good Quality)</t>
  </si>
  <si>
    <t>500Pages</t>
  </si>
  <si>
    <t>Register 400Pages ( Long Size good Quality)</t>
  </si>
  <si>
    <t>400Pages</t>
  </si>
  <si>
    <t>Register300Pages ( Long Size good Quality)</t>
  </si>
  <si>
    <t>300Pages</t>
  </si>
  <si>
    <t>Register 200Pages ( Long Size good Quality)</t>
  </si>
  <si>
    <t>200Pages</t>
  </si>
  <si>
    <t>Register 100Pages ( Long Size good Quality)</t>
  </si>
  <si>
    <t>100Pages</t>
  </si>
  <si>
    <t>Stapler M-10</t>
  </si>
  <si>
    <t>M-10</t>
  </si>
  <si>
    <t>Staples M-10</t>
  </si>
  <si>
    <t>Stapler Big 24/6 -1M</t>
  </si>
  <si>
    <t>24/6 -1M</t>
  </si>
  <si>
    <t xml:space="preserve">Staples 24/6 </t>
  </si>
  <si>
    <t>24/6</t>
  </si>
  <si>
    <t>Board Pin</t>
  </si>
  <si>
    <t>PKt</t>
  </si>
  <si>
    <t>Sharpener</t>
  </si>
  <si>
    <t>L-Type plastic File</t>
  </si>
  <si>
    <t>L-Type</t>
  </si>
  <si>
    <t>Strip Plastic File</t>
  </si>
  <si>
    <t>Strip</t>
  </si>
  <si>
    <t xml:space="preserve">Flued Pen </t>
  </si>
  <si>
    <t>Drawing Folder A-3 Size with leaf</t>
  </si>
  <si>
    <t>A-3 Size with leaf</t>
  </si>
  <si>
    <t>Drawing Folder A-4 Size with leaf</t>
  </si>
  <si>
    <t>A-4 Size with leaf</t>
  </si>
  <si>
    <t>Sketch Pen</t>
  </si>
  <si>
    <t>Envelop A-3 (16x12)</t>
  </si>
  <si>
    <t>A-3 (16x12)</t>
  </si>
  <si>
    <t>Envelop A-4 (10x12)</t>
  </si>
  <si>
    <t>A-4 (10x12)</t>
  </si>
  <si>
    <t>Envelop (27x11.5cm)</t>
  </si>
  <si>
    <t>(27x11.5cm)</t>
  </si>
  <si>
    <t>Spring File Good Quality</t>
  </si>
  <si>
    <t>Marker (Permanent)</t>
  </si>
  <si>
    <t>Permanent</t>
  </si>
  <si>
    <t>Attendance Register</t>
  </si>
  <si>
    <t>Calculator (18 Digit)</t>
  </si>
  <si>
    <t>18 Digit</t>
  </si>
  <si>
    <t>Calculator (12 Digit)</t>
  </si>
  <si>
    <t>Call Bell</t>
  </si>
  <si>
    <t>Dispatch Register 350 Pages</t>
  </si>
  <si>
    <t>350 Pages</t>
  </si>
  <si>
    <t>Letter Receiving Register</t>
  </si>
  <si>
    <t>Pen Drive 32GB</t>
  </si>
  <si>
    <t>32GB</t>
  </si>
  <si>
    <t>Paper Cutter (Big)</t>
  </si>
  <si>
    <t>(Big)</t>
  </si>
  <si>
    <t>Spirit ( 5ltr/Jerkin)</t>
  </si>
  <si>
    <t>5ltr/Jerkin</t>
  </si>
  <si>
    <t>Can</t>
  </si>
  <si>
    <t>Hand sanitizer 100ml</t>
  </si>
  <si>
    <t>100ml</t>
  </si>
  <si>
    <t>Hand Sanitizer 500ml</t>
  </si>
  <si>
    <t>500ml</t>
  </si>
  <si>
    <t>Hand Gloves ( surgical )</t>
  </si>
  <si>
    <t>surgical</t>
  </si>
  <si>
    <t>Pairs</t>
  </si>
  <si>
    <t>Bleaching Powder</t>
  </si>
  <si>
    <t>Kg</t>
  </si>
  <si>
    <t>Hypochlorite (5 Ltr Jerkin)</t>
  </si>
  <si>
    <t>Spry Machine ( Battery ) 10Ltr. Tank capacity</t>
  </si>
  <si>
    <t>10Ltr. Tank capacity</t>
  </si>
  <si>
    <t>Three Layer Cotton Mask</t>
  </si>
  <si>
    <t>Cotton</t>
  </si>
  <si>
    <t>Thermal Scanner</t>
  </si>
  <si>
    <t>Hand Wash ( Dettol/Lifeboy)</t>
  </si>
  <si>
    <t>Hand Wash Refill Pouch 5ltr capacity</t>
  </si>
  <si>
    <t>5ltr capacity</t>
  </si>
  <si>
    <t>Cotton Hand Gloves</t>
  </si>
  <si>
    <t>IRST-12-2009</t>
  </si>
  <si>
    <t>MT</t>
  </si>
  <si>
    <t>Track Ballast</t>
  </si>
  <si>
    <t>50mm nominal size machine crushed stone ballast.</t>
  </si>
  <si>
    <t>2,00,000.00</t>
  </si>
  <si>
    <t>CUM</t>
  </si>
  <si>
    <t>Sleepers for Main Line</t>
  </si>
  <si>
    <t xml:space="preserve">PSC Line sleepers as per latest RDSO Drg. For gauge 1676mm </t>
  </si>
  <si>
    <t>2,80,000.00</t>
  </si>
  <si>
    <t>Special Sleepers</t>
  </si>
  <si>
    <t xml:space="preserve">Galvanized Steel Channel Sleepers (1676mm gauge) as per RDSO Drg. No. B/1636/1 </t>
  </si>
  <si>
    <t>set</t>
  </si>
  <si>
    <t>Reinforcementsteel</t>
  </si>
  <si>
    <t>Fe 500/Fe 500D reinforcement steel</t>
  </si>
  <si>
    <t>Head Hardened rail</t>
  </si>
  <si>
    <t>Grade 1080</t>
  </si>
  <si>
    <t>Tonnes</t>
  </si>
  <si>
    <t>Turnout</t>
  </si>
  <si>
    <t>1 in 9</t>
  </si>
  <si>
    <t>Number</t>
  </si>
  <si>
    <t>Laptop</t>
  </si>
  <si>
    <t>4th Gen Core i5 Processor, windows 8/10</t>
  </si>
  <si>
    <t xml:space="preserve">Number </t>
  </si>
  <si>
    <t>Photocopier machine i/c  scanning &amp; printing facility</t>
  </si>
  <si>
    <t xml:space="preserve">Canon IRC3020 or equivalent </t>
  </si>
  <si>
    <t xml:space="preserve">Numbers </t>
  </si>
  <si>
    <t xml:space="preserve">Office Almirah/File cabinet </t>
  </si>
  <si>
    <t xml:space="preserve">Godrej make </t>
  </si>
  <si>
    <t>GAS INSULATED SUBSTATION (GIS)</t>
  </si>
  <si>
    <t>220kV/66kV</t>
  </si>
  <si>
    <t>Nos</t>
  </si>
  <si>
    <t>33kV</t>
  </si>
  <si>
    <t>25kV</t>
  </si>
  <si>
    <t>CABLE (Including Cable joint kit, Termination and Link box)</t>
  </si>
  <si>
    <t>220kV</t>
  </si>
  <si>
    <t>KM</t>
  </si>
  <si>
    <t>CABLE</t>
  </si>
  <si>
    <t>3.3kV/1.1kV</t>
  </si>
  <si>
    <t>POWER TRANSFORMER</t>
  </si>
  <si>
    <t>220/33kV</t>
  </si>
  <si>
    <t>TRACTION TRANSFORMER</t>
  </si>
  <si>
    <t>220kV /27.5kV</t>
  </si>
  <si>
    <t>AUXILIARY DRY TYPE TRANSFORMER</t>
  </si>
  <si>
    <t>33kV/4.15V</t>
  </si>
  <si>
    <t>OHE CONDUCTORS(150 Sqmm,120Sqmm, and Dropper 5mm dia)</t>
  </si>
  <si>
    <t>OPC,BEC and RC</t>
  </si>
  <si>
    <t>ROCS</t>
  </si>
  <si>
    <t>Rigid Copper Conductor</t>
  </si>
  <si>
    <t>SCADA</t>
  </si>
  <si>
    <t>CRP, SAS</t>
  </si>
  <si>
    <t>LS</t>
  </si>
  <si>
    <t>OHE CANTILEVERS AND DROPPER ASSEMBLY</t>
  </si>
  <si>
    <t>Al modular</t>
  </si>
  <si>
    <t>STEEL</t>
  </si>
  <si>
    <t>OHE Mast</t>
  </si>
  <si>
    <t>Tonne</t>
  </si>
  <si>
    <t>OHE ATD</t>
  </si>
  <si>
    <t>Spring Type</t>
  </si>
  <si>
    <t>400AH</t>
  </si>
  <si>
    <t>25kV CB/INTERUPTER</t>
  </si>
  <si>
    <t>25kV VCB</t>
  </si>
  <si>
    <t>(GI)Galvanized Iron</t>
  </si>
  <si>
    <t>Lot</t>
  </si>
  <si>
    <t>RETRACTABLE CATENARY</t>
  </si>
  <si>
    <t>Copper Cantenary for Depot</t>
  </si>
  <si>
    <t>Mtrs</t>
  </si>
  <si>
    <t>OHE INSULATORS</t>
  </si>
  <si>
    <t>ST/BT Composite Type</t>
  </si>
  <si>
    <t>SECTION INSULATORS</t>
  </si>
  <si>
    <t>Light Weight</t>
  </si>
  <si>
    <t>25kV CT &amp; PT</t>
  </si>
  <si>
    <t>Cast Resin</t>
  </si>
  <si>
    <t>66kV</t>
  </si>
  <si>
    <t>220 kV/33kV</t>
  </si>
  <si>
    <t>66kV/33kV</t>
  </si>
  <si>
    <t>66kV/25kV</t>
  </si>
  <si>
    <t>GI OHE mast</t>
  </si>
  <si>
    <t>GI)Galvanized Iron</t>
  </si>
  <si>
    <t>(LIGHT WEIGHT)</t>
  </si>
  <si>
    <t>Civil Items</t>
  </si>
  <si>
    <t>1080 Grade HH RailsEN 60E160KG M- from Japan</t>
  </si>
  <si>
    <t>IT Items</t>
  </si>
  <si>
    <t xml:space="preserve">Administration </t>
  </si>
  <si>
    <t>ELECTRICAL</t>
  </si>
  <si>
    <t>Administration</t>
  </si>
  <si>
    <t>Electrical Items</t>
  </si>
  <si>
    <t>150 Sqmm, 120 sqmm, 5mm</t>
  </si>
  <si>
    <t>OPC-93.3 Sqmm ACSR, BEC-93.3 93.3 Sqmm ACSR, RC-232 Sqmm AAC</t>
  </si>
  <si>
    <t>TOTAL</t>
  </si>
  <si>
    <t>EARTHING, GUY ROD ASSEMBLY</t>
  </si>
  <si>
    <t>RETRACTABLE CATENARY OHE INSULATORS JUMPER ASSEMBLY OHE TERMINATIONS</t>
  </si>
  <si>
    <r>
      <t xml:space="preserve">IRCON INTERNATIONAL LIMITED </t>
    </r>
    <r>
      <rPr>
        <sz val="11"/>
        <color theme="1"/>
        <rFont val="Calibri"/>
        <family val="2"/>
        <scheme val="minor"/>
      </rPr>
      <t xml:space="preserve">
C - 4, Distrct Centre, Saket, New Delhi - 17.</t>
    </r>
  </si>
  <si>
    <t>Procurement Projections for Financial Year – 2024-25</t>
  </si>
  <si>
    <r>
      <t xml:space="preserve">Procurement Projections for </t>
    </r>
    <r>
      <rPr>
        <b/>
        <sz val="11.5"/>
        <color theme="1"/>
        <rFont val="Times New Roman"/>
        <family val="1"/>
      </rPr>
      <t>Financial Year – 2023-24</t>
    </r>
  </si>
  <si>
    <r>
      <t xml:space="preserve">Procurement Projections for </t>
    </r>
    <r>
      <rPr>
        <b/>
        <sz val="11.5"/>
        <color theme="1"/>
        <rFont val="Times New Roman"/>
        <family val="1"/>
      </rPr>
      <t>Financial Year – 2022-23</t>
    </r>
  </si>
  <si>
    <r>
      <t xml:space="preserve">IRCON INTERNATIONAL LIMITED </t>
    </r>
    <r>
      <rPr>
        <b/>
        <i/>
        <sz val="11.5"/>
        <rFont val="Arial"/>
        <family val="2"/>
      </rPr>
      <t xml:space="preserve">
</t>
    </r>
    <r>
      <rPr>
        <b/>
        <sz val="11.5"/>
        <rFont val="Arial"/>
        <family val="2"/>
      </rPr>
      <t>C- 4, District Centre, Saket, New Delhi - 17.</t>
    </r>
  </si>
  <si>
    <t>Procurement Projections for Financial Year – 2021-22</t>
  </si>
  <si>
    <t>Battery Bank &amp; DCDB, ACDB</t>
  </si>
  <si>
    <t>Procurement projection for FY 2025-26 will be updated on securing new business.</t>
  </si>
  <si>
    <t>DG Sets</t>
  </si>
  <si>
    <t>Numbers</t>
  </si>
  <si>
    <t>Air cooled 3 phase, 150 KW</t>
  </si>
  <si>
    <t>Head Hardened Rails</t>
  </si>
  <si>
    <t>1008 Grade</t>
  </si>
  <si>
    <t>Multifunctional Office Printing Machine</t>
  </si>
  <si>
    <t>Laser let, Mono Colour, 150 PPM</t>
  </si>
  <si>
    <t>Rail 60 KG N</t>
  </si>
  <si>
    <t>R 260</t>
  </si>
  <si>
    <t>Electrical Itmes</t>
  </si>
  <si>
    <t>60 Kg (260M) Rails</t>
  </si>
  <si>
    <t>IRS T-12-2009</t>
  </si>
  <si>
    <t>Mono block 60 Kg Sleeper</t>
  </si>
  <si>
    <t>RDSO/T-2496</t>
  </si>
  <si>
    <t>1,01,000</t>
  </si>
  <si>
    <t>Fan Shaped Sleeper 60 Kg  1 in 12</t>
  </si>
  <si>
    <t>RDSO/T-4218</t>
  </si>
  <si>
    <t>Fan Shaped Sleeper 60 Kg  1 in 8.5</t>
  </si>
  <si>
    <t>RDSO/T-4865</t>
  </si>
  <si>
    <t xml:space="preserve">CMS crossing </t>
  </si>
  <si>
    <t>RDSO/T-4220 RDSO/T-4967</t>
  </si>
  <si>
    <t>Metal Liner</t>
  </si>
  <si>
    <t>RDSO/T-3740</t>
  </si>
  <si>
    <t>2,64,000</t>
  </si>
  <si>
    <t>GRSP 10 MM</t>
  </si>
  <si>
    <t>RDSO/T-3711</t>
  </si>
  <si>
    <t>2,02,000</t>
  </si>
  <si>
    <t>ERC Mark-V</t>
  </si>
  <si>
    <t>RDSO/T- 5919 </t>
  </si>
  <si>
    <t>4,04,000</t>
  </si>
  <si>
    <t>GFN Liner</t>
  </si>
  <si>
    <t>RDSO/T-3706/3723</t>
  </si>
  <si>
    <t>Procurement Projections for Financial Year – 2025-26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</si>
</sst>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Times New Roman"/>
      <family val="1"/>
    </font>
    <font>
      <sz val="11.5"/>
      <color theme="1"/>
      <name val="Arial"/>
      <family val="2"/>
    </font>
    <font>
      <sz val="12"/>
      <color rgb="FF222222"/>
      <name val="Arial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2"/>
      <color rgb="FF222222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.5"/>
      <name val="Arial"/>
      <family val="2"/>
    </font>
    <font>
      <b/>
      <i/>
      <sz val="11.5"/>
      <name val="Arial"/>
      <family val="2"/>
    </font>
    <font>
      <b/>
      <sz val="11.5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vertical="center"/>
    </xf>
    <xf numFmtId="0" fontId="1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>
      <selection activeCell="H8" sqref="H8"/>
    </sheetView>
  </sheetViews>
  <sheetFormatPr defaultRowHeight="24.95" customHeight="1"/>
  <cols>
    <col min="1" max="1" width="9.140625" style="43"/>
    <col min="2" max="2" width="33" style="19" customWidth="1"/>
    <col min="3" max="3" width="22.85546875" style="68" customWidth="1"/>
    <col min="4" max="5" width="11.140625" style="3" customWidth="1"/>
    <col min="6" max="6" width="12.5703125" style="16" customWidth="1"/>
    <col min="7" max="16384" width="9.140625" style="16"/>
  </cols>
  <sheetData>
    <row r="1" spans="1:12" ht="37.5" customHeight="1">
      <c r="A1" s="84" t="s">
        <v>248</v>
      </c>
      <c r="B1" s="84"/>
      <c r="C1" s="84"/>
      <c r="D1" s="84"/>
      <c r="E1" s="84"/>
      <c r="F1" s="84"/>
    </row>
    <row r="2" spans="1:12" ht="24.95" customHeight="1">
      <c r="A2" s="85" t="s">
        <v>249</v>
      </c>
      <c r="B2" s="85"/>
      <c r="C2" s="85"/>
      <c r="D2" s="85"/>
      <c r="E2" s="85"/>
      <c r="F2" s="85"/>
    </row>
    <row r="3" spans="1:12" s="19" customFormat="1" ht="75" customHeight="1">
      <c r="A3" s="18" t="s">
        <v>0</v>
      </c>
      <c r="B3" s="17" t="s">
        <v>1</v>
      </c>
      <c r="C3" s="38" t="s">
        <v>2</v>
      </c>
      <c r="D3" s="18" t="s">
        <v>3</v>
      </c>
      <c r="E3" s="18" t="s">
        <v>5</v>
      </c>
      <c r="F3" s="17" t="s">
        <v>6</v>
      </c>
    </row>
    <row r="4" spans="1:12" ht="24.95" customHeight="1">
      <c r="A4" s="34"/>
      <c r="B4" s="17" t="s">
        <v>232</v>
      </c>
      <c r="C4" s="38"/>
      <c r="D4" s="21"/>
      <c r="E4" s="21"/>
      <c r="F4" s="20"/>
    </row>
    <row r="5" spans="1:12" ht="24.95" customHeight="1">
      <c r="A5" s="34">
        <v>1</v>
      </c>
      <c r="B5" s="22" t="s">
        <v>15</v>
      </c>
      <c r="C5" s="37" t="s">
        <v>16</v>
      </c>
      <c r="D5" s="24">
        <v>13000</v>
      </c>
      <c r="E5" s="24" t="s">
        <v>17</v>
      </c>
      <c r="F5" s="25">
        <v>805</v>
      </c>
    </row>
    <row r="6" spans="1:12" ht="32.25" customHeight="1">
      <c r="A6" s="34">
        <v>2</v>
      </c>
      <c r="B6" s="22" t="s">
        <v>18</v>
      </c>
      <c r="C6" s="39" t="s">
        <v>19</v>
      </c>
      <c r="D6" s="24">
        <v>12000</v>
      </c>
      <c r="E6" s="24" t="s">
        <v>20</v>
      </c>
      <c r="F6" s="25">
        <v>461</v>
      </c>
    </row>
    <row r="7" spans="1:12" ht="33.75" customHeight="1">
      <c r="A7" s="34">
        <v>3</v>
      </c>
      <c r="B7" s="22" t="s">
        <v>21</v>
      </c>
      <c r="C7" s="39" t="s">
        <v>22</v>
      </c>
      <c r="D7" s="24">
        <v>9</v>
      </c>
      <c r="E7" s="24" t="s">
        <v>23</v>
      </c>
      <c r="F7" s="25">
        <v>84</v>
      </c>
    </row>
    <row r="8" spans="1:12" ht="36" customHeight="1">
      <c r="A8" s="34">
        <v>4</v>
      </c>
      <c r="B8" s="26" t="s">
        <v>233</v>
      </c>
      <c r="C8" s="40" t="s">
        <v>153</v>
      </c>
      <c r="D8" s="27">
        <v>8820</v>
      </c>
      <c r="E8" s="27" t="s">
        <v>154</v>
      </c>
      <c r="F8" s="26">
        <f>7372600/1000000</f>
        <v>7.3726000000000003</v>
      </c>
    </row>
    <row r="9" spans="1:12" ht="45.75" customHeight="1">
      <c r="A9" s="34">
        <v>5</v>
      </c>
      <c r="B9" s="26" t="s">
        <v>155</v>
      </c>
      <c r="C9" s="40" t="s">
        <v>156</v>
      </c>
      <c r="D9" s="27" t="s">
        <v>157</v>
      </c>
      <c r="E9" s="27" t="s">
        <v>158</v>
      </c>
      <c r="F9" s="26">
        <v>2300</v>
      </c>
    </row>
    <row r="10" spans="1:12" ht="32.25" customHeight="1">
      <c r="A10" s="34">
        <v>6</v>
      </c>
      <c r="B10" s="26" t="s">
        <v>159</v>
      </c>
      <c r="C10" s="40" t="s">
        <v>160</v>
      </c>
      <c r="D10" s="27" t="s">
        <v>161</v>
      </c>
      <c r="E10" s="27" t="s">
        <v>20</v>
      </c>
      <c r="F10" s="26">
        <v>6558</v>
      </c>
    </row>
    <row r="11" spans="1:12" ht="66" customHeight="1">
      <c r="A11" s="34">
        <v>7</v>
      </c>
      <c r="B11" s="26" t="s">
        <v>162</v>
      </c>
      <c r="C11" s="40" t="s">
        <v>163</v>
      </c>
      <c r="D11" s="27">
        <v>1945</v>
      </c>
      <c r="E11" s="27" t="s">
        <v>164</v>
      </c>
      <c r="F11" s="26">
        <v>376</v>
      </c>
    </row>
    <row r="12" spans="1:12" ht="31.5" customHeight="1">
      <c r="A12" s="34">
        <v>8</v>
      </c>
      <c r="B12" s="26" t="s">
        <v>165</v>
      </c>
      <c r="C12" s="40" t="s">
        <v>166</v>
      </c>
      <c r="D12" s="27">
        <v>1500</v>
      </c>
      <c r="E12" s="27" t="s">
        <v>154</v>
      </c>
      <c r="F12" s="28">
        <v>920</v>
      </c>
    </row>
    <row r="13" spans="1:12" ht="24.95" customHeight="1">
      <c r="A13" s="34">
        <v>9</v>
      </c>
      <c r="B13" s="59" t="s">
        <v>167</v>
      </c>
      <c r="C13" s="67" t="s">
        <v>168</v>
      </c>
      <c r="D13" s="30">
        <v>5000</v>
      </c>
      <c r="E13" s="30" t="s">
        <v>169</v>
      </c>
      <c r="F13" s="29">
        <v>5000</v>
      </c>
    </row>
    <row r="14" spans="1:12" ht="24.95" customHeight="1">
      <c r="A14" s="34">
        <v>10</v>
      </c>
      <c r="B14" s="70" t="s">
        <v>255</v>
      </c>
      <c r="C14" s="70" t="s">
        <v>256</v>
      </c>
      <c r="D14" s="70">
        <v>1000</v>
      </c>
      <c r="E14" s="70" t="s">
        <v>208</v>
      </c>
      <c r="F14" s="70">
        <v>800</v>
      </c>
      <c r="H14" s="69"/>
      <c r="I14" s="69"/>
      <c r="J14" s="69"/>
      <c r="K14" s="69"/>
      <c r="L14" s="69"/>
    </row>
    <row r="15" spans="1:12" ht="24.95" customHeight="1">
      <c r="A15" s="34">
        <v>11</v>
      </c>
      <c r="B15" s="59" t="s">
        <v>170</v>
      </c>
      <c r="C15" s="67" t="s">
        <v>171</v>
      </c>
      <c r="D15" s="30">
        <v>4</v>
      </c>
      <c r="E15" s="30" t="s">
        <v>172</v>
      </c>
      <c r="F15" s="29">
        <v>49</v>
      </c>
    </row>
    <row r="16" spans="1:12" ht="24.95" customHeight="1">
      <c r="A16" s="34">
        <v>12</v>
      </c>
      <c r="B16" s="31" t="s">
        <v>206</v>
      </c>
      <c r="C16" s="37" t="s">
        <v>207</v>
      </c>
      <c r="D16" s="23">
        <v>517</v>
      </c>
      <c r="E16" s="23" t="s">
        <v>208</v>
      </c>
      <c r="F16" s="32">
        <f>36298856/1000000</f>
        <v>36.298856000000001</v>
      </c>
    </row>
    <row r="17" spans="1:6" ht="24.95" customHeight="1">
      <c r="A17" s="34"/>
      <c r="B17" s="31"/>
      <c r="C17" s="37"/>
      <c r="D17" s="23"/>
      <c r="E17" s="23"/>
      <c r="F17" s="23"/>
    </row>
    <row r="18" spans="1:6" ht="24.95" customHeight="1">
      <c r="A18" s="34"/>
      <c r="B18" s="64" t="s">
        <v>234</v>
      </c>
      <c r="C18" s="67"/>
      <c r="D18" s="30"/>
      <c r="E18" s="30"/>
      <c r="F18" s="29"/>
    </row>
    <row r="19" spans="1:6" ht="43.5" customHeight="1">
      <c r="A19" s="34">
        <v>13</v>
      </c>
      <c r="B19" s="26" t="s">
        <v>8</v>
      </c>
      <c r="C19" s="39" t="s">
        <v>9</v>
      </c>
      <c r="D19" s="21"/>
      <c r="E19" s="21"/>
      <c r="F19" s="33">
        <v>100</v>
      </c>
    </row>
    <row r="20" spans="1:6" ht="30.75" customHeight="1">
      <c r="A20" s="34">
        <v>14</v>
      </c>
      <c r="B20" s="59" t="s">
        <v>173</v>
      </c>
      <c r="C20" s="67" t="s">
        <v>174</v>
      </c>
      <c r="D20" s="30">
        <v>1</v>
      </c>
      <c r="E20" s="30" t="s">
        <v>175</v>
      </c>
      <c r="F20" s="29">
        <v>0.6</v>
      </c>
    </row>
    <row r="21" spans="1:6" ht="38.25" customHeight="1">
      <c r="A21" s="42">
        <v>15</v>
      </c>
      <c r="B21" s="59" t="s">
        <v>176</v>
      </c>
      <c r="C21" s="67" t="s">
        <v>177</v>
      </c>
      <c r="D21" s="30">
        <v>1</v>
      </c>
      <c r="E21" s="30" t="s">
        <v>172</v>
      </c>
      <c r="F21" s="29">
        <v>2.75</v>
      </c>
    </row>
    <row r="22" spans="1:6" ht="28.5" customHeight="1">
      <c r="A22" s="42">
        <v>16</v>
      </c>
      <c r="B22" s="71" t="s">
        <v>257</v>
      </c>
      <c r="C22" s="70" t="s">
        <v>258</v>
      </c>
      <c r="D22" s="70">
        <v>100</v>
      </c>
      <c r="E22" s="70" t="s">
        <v>253</v>
      </c>
      <c r="F22" s="70">
        <v>100</v>
      </c>
    </row>
    <row r="23" spans="1:6" ht="24.95" customHeight="1">
      <c r="A23" s="34"/>
      <c r="B23" s="71"/>
      <c r="C23" s="70"/>
      <c r="D23" s="70"/>
      <c r="E23" s="70"/>
      <c r="F23" s="70"/>
    </row>
    <row r="24" spans="1:6" ht="24.95" customHeight="1">
      <c r="A24" s="34"/>
      <c r="B24" s="66" t="s">
        <v>235</v>
      </c>
      <c r="C24" s="39"/>
      <c r="D24" s="21"/>
      <c r="E24" s="21"/>
      <c r="F24" s="33"/>
    </row>
    <row r="25" spans="1:6" ht="24.95" customHeight="1">
      <c r="A25" s="42">
        <v>17</v>
      </c>
      <c r="B25" s="26" t="s">
        <v>10</v>
      </c>
      <c r="C25" s="39" t="s">
        <v>9</v>
      </c>
      <c r="D25" s="35"/>
      <c r="E25" s="35"/>
      <c r="F25" s="33">
        <v>25</v>
      </c>
    </row>
    <row r="26" spans="1:6" ht="24.95" customHeight="1">
      <c r="A26" s="42">
        <v>18</v>
      </c>
      <c r="B26" s="59" t="s">
        <v>24</v>
      </c>
      <c r="C26" s="67" t="s">
        <v>25</v>
      </c>
      <c r="D26" s="30">
        <v>358</v>
      </c>
      <c r="E26" s="30" t="s">
        <v>26</v>
      </c>
      <c r="F26" s="29">
        <v>0.63</v>
      </c>
    </row>
    <row r="27" spans="1:6" ht="24.95" customHeight="1">
      <c r="A27" s="42">
        <v>19</v>
      </c>
      <c r="B27" s="59" t="s">
        <v>27</v>
      </c>
      <c r="C27" s="67" t="s">
        <v>25</v>
      </c>
      <c r="D27" s="30">
        <v>40</v>
      </c>
      <c r="E27" s="30" t="s">
        <v>26</v>
      </c>
      <c r="F27" s="29">
        <v>0.14499999999999999</v>
      </c>
    </row>
    <row r="28" spans="1:6" ht="24.95" customHeight="1">
      <c r="A28" s="42">
        <v>20</v>
      </c>
      <c r="B28" s="59" t="s">
        <v>28</v>
      </c>
      <c r="C28" s="67" t="s">
        <v>29</v>
      </c>
      <c r="D28" s="30">
        <v>42</v>
      </c>
      <c r="E28" s="30" t="s">
        <v>30</v>
      </c>
      <c r="F28" s="29">
        <v>1.9E-2</v>
      </c>
    </row>
    <row r="29" spans="1:6" ht="24.95" customHeight="1">
      <c r="A29" s="42">
        <v>21</v>
      </c>
      <c r="B29" s="59" t="s">
        <v>31</v>
      </c>
      <c r="C29" s="67" t="s">
        <v>32</v>
      </c>
      <c r="D29" s="30">
        <v>36</v>
      </c>
      <c r="E29" s="30" t="s">
        <v>30</v>
      </c>
      <c r="F29" s="29">
        <v>2.5000000000000001E-2</v>
      </c>
    </row>
    <row r="30" spans="1:6" ht="24.95" customHeight="1">
      <c r="A30" s="42">
        <v>22</v>
      </c>
      <c r="B30" s="59" t="s">
        <v>33</v>
      </c>
      <c r="C30" s="67" t="s">
        <v>34</v>
      </c>
      <c r="D30" s="30">
        <v>74</v>
      </c>
      <c r="E30" s="30" t="s">
        <v>35</v>
      </c>
      <c r="F30" s="29">
        <v>0.01</v>
      </c>
    </row>
    <row r="31" spans="1:6" ht="24.95" customHeight="1">
      <c r="A31" s="42">
        <v>23</v>
      </c>
      <c r="B31" s="59" t="s">
        <v>36</v>
      </c>
      <c r="C31" s="67" t="s">
        <v>37</v>
      </c>
      <c r="D31" s="30">
        <v>64</v>
      </c>
      <c r="E31" s="30" t="s">
        <v>35</v>
      </c>
      <c r="F31" s="29">
        <v>1.6E-2</v>
      </c>
    </row>
    <row r="32" spans="1:6" ht="24.95" customHeight="1">
      <c r="A32" s="42">
        <v>24</v>
      </c>
      <c r="B32" s="59" t="s">
        <v>38</v>
      </c>
      <c r="C32" s="67" t="s">
        <v>39</v>
      </c>
      <c r="D32" s="30">
        <v>60</v>
      </c>
      <c r="E32" s="30" t="s">
        <v>35</v>
      </c>
      <c r="F32" s="29">
        <v>1.4999999999999999E-2</v>
      </c>
    </row>
    <row r="33" spans="1:6" ht="24.95" customHeight="1">
      <c r="A33" s="42">
        <v>25</v>
      </c>
      <c r="B33" s="59" t="s">
        <v>40</v>
      </c>
      <c r="C33" s="67" t="s">
        <v>41</v>
      </c>
      <c r="D33" s="30">
        <v>20</v>
      </c>
      <c r="E33" s="30" t="s">
        <v>35</v>
      </c>
      <c r="F33" s="29">
        <v>6.2E-2</v>
      </c>
    </row>
    <row r="34" spans="1:6" ht="24.95" customHeight="1">
      <c r="A34" s="42">
        <v>26</v>
      </c>
      <c r="B34" s="59" t="s">
        <v>42</v>
      </c>
      <c r="C34" s="67"/>
      <c r="D34" s="30">
        <v>48</v>
      </c>
      <c r="E34" s="30" t="s">
        <v>35</v>
      </c>
      <c r="F34" s="29">
        <v>4.5999999999999999E-2</v>
      </c>
    </row>
    <row r="35" spans="1:6" ht="24.95" customHeight="1">
      <c r="A35" s="42">
        <v>27</v>
      </c>
      <c r="B35" s="59" t="s">
        <v>43</v>
      </c>
      <c r="C35" s="67"/>
      <c r="D35" s="30">
        <v>170</v>
      </c>
      <c r="E35" s="30" t="s">
        <v>35</v>
      </c>
      <c r="F35" s="29">
        <v>6.0000000000000001E-3</v>
      </c>
    </row>
    <row r="36" spans="1:6" ht="24.95" customHeight="1">
      <c r="A36" s="42">
        <v>28</v>
      </c>
      <c r="B36" s="59" t="s">
        <v>44</v>
      </c>
      <c r="C36" s="67" t="s">
        <v>45</v>
      </c>
      <c r="D36" s="30">
        <v>114</v>
      </c>
      <c r="E36" s="30" t="s">
        <v>35</v>
      </c>
      <c r="F36" s="29">
        <v>0.10299999999999999</v>
      </c>
    </row>
    <row r="37" spans="1:6" ht="24.95" customHeight="1">
      <c r="A37" s="42">
        <v>29</v>
      </c>
      <c r="B37" s="59" t="s">
        <v>46</v>
      </c>
      <c r="C37" s="67" t="s">
        <v>47</v>
      </c>
      <c r="D37" s="30">
        <v>200</v>
      </c>
      <c r="E37" s="30" t="s">
        <v>35</v>
      </c>
      <c r="F37" s="29">
        <v>2.4E-2</v>
      </c>
    </row>
    <row r="38" spans="1:6" ht="36" customHeight="1">
      <c r="A38" s="42">
        <v>30</v>
      </c>
      <c r="B38" s="59" t="s">
        <v>48</v>
      </c>
      <c r="C38" s="67" t="s">
        <v>49</v>
      </c>
      <c r="D38" s="30">
        <v>200</v>
      </c>
      <c r="E38" s="30" t="s">
        <v>35</v>
      </c>
      <c r="F38" s="29">
        <v>0.11</v>
      </c>
    </row>
    <row r="39" spans="1:6" ht="24.95" customHeight="1">
      <c r="A39" s="42">
        <v>31</v>
      </c>
      <c r="B39" s="59" t="s">
        <v>50</v>
      </c>
      <c r="C39" s="67" t="s">
        <v>51</v>
      </c>
      <c r="D39" s="30">
        <v>122</v>
      </c>
      <c r="E39" s="30" t="s">
        <v>35</v>
      </c>
      <c r="F39" s="29">
        <v>3.3000000000000002E-2</v>
      </c>
    </row>
    <row r="40" spans="1:6" ht="24.95" customHeight="1">
      <c r="A40" s="42">
        <v>32</v>
      </c>
      <c r="B40" s="59" t="s">
        <v>52</v>
      </c>
      <c r="C40" s="67"/>
      <c r="D40" s="30">
        <v>128</v>
      </c>
      <c r="E40" s="30" t="s">
        <v>35</v>
      </c>
      <c r="F40" s="29">
        <v>1.2999999999999999E-2</v>
      </c>
    </row>
    <row r="41" spans="1:6" ht="24.95" customHeight="1">
      <c r="A41" s="42">
        <v>33</v>
      </c>
      <c r="B41" s="59" t="s">
        <v>53</v>
      </c>
      <c r="C41" s="67"/>
      <c r="D41" s="30">
        <v>110</v>
      </c>
      <c r="E41" s="30" t="s">
        <v>35</v>
      </c>
      <c r="F41" s="29">
        <v>1.0999999999999999E-2</v>
      </c>
    </row>
    <row r="42" spans="1:6" ht="24.95" customHeight="1">
      <c r="A42" s="42">
        <v>34</v>
      </c>
      <c r="B42" s="59" t="s">
        <v>54</v>
      </c>
      <c r="C42" s="67" t="s">
        <v>55</v>
      </c>
      <c r="D42" s="30">
        <v>54</v>
      </c>
      <c r="E42" s="30" t="s">
        <v>30</v>
      </c>
      <c r="F42" s="29">
        <v>1.2999999999999999E-2</v>
      </c>
    </row>
    <row r="43" spans="1:6" ht="24.95" customHeight="1">
      <c r="A43" s="42">
        <v>35</v>
      </c>
      <c r="B43" s="59" t="s">
        <v>56</v>
      </c>
      <c r="C43" s="67" t="s">
        <v>55</v>
      </c>
      <c r="D43" s="30">
        <v>66</v>
      </c>
      <c r="E43" s="30" t="s">
        <v>30</v>
      </c>
      <c r="F43" s="29">
        <v>1.2E-2</v>
      </c>
    </row>
    <row r="44" spans="1:6" ht="24.95" customHeight="1">
      <c r="A44" s="42">
        <v>36</v>
      </c>
      <c r="B44" s="59" t="s">
        <v>57</v>
      </c>
      <c r="C44" s="67" t="s">
        <v>51</v>
      </c>
      <c r="D44" s="30">
        <v>190</v>
      </c>
      <c r="E44" s="30" t="s">
        <v>35</v>
      </c>
      <c r="F44" s="29">
        <v>0.2</v>
      </c>
    </row>
    <row r="45" spans="1:6" ht="35.25" customHeight="1">
      <c r="A45" s="42">
        <v>37</v>
      </c>
      <c r="B45" s="59" t="s">
        <v>58</v>
      </c>
      <c r="C45" s="67" t="s">
        <v>59</v>
      </c>
      <c r="D45" s="30">
        <v>80</v>
      </c>
      <c r="E45" s="30" t="s">
        <v>35</v>
      </c>
      <c r="F45" s="29">
        <v>0.109</v>
      </c>
    </row>
    <row r="46" spans="1:6" ht="24.95" customHeight="1">
      <c r="A46" s="42">
        <v>38</v>
      </c>
      <c r="B46" s="59" t="s">
        <v>60</v>
      </c>
      <c r="C46" s="67" t="s">
        <v>61</v>
      </c>
      <c r="D46" s="30">
        <v>138</v>
      </c>
      <c r="E46" s="30" t="s">
        <v>35</v>
      </c>
      <c r="F46" s="29">
        <v>0.108</v>
      </c>
    </row>
    <row r="47" spans="1:6" ht="24.95" customHeight="1">
      <c r="A47" s="42">
        <v>39</v>
      </c>
      <c r="B47" s="59" t="s">
        <v>62</v>
      </c>
      <c r="C47" s="67" t="s">
        <v>63</v>
      </c>
      <c r="D47" s="30">
        <v>140</v>
      </c>
      <c r="E47" s="30" t="s">
        <v>35</v>
      </c>
      <c r="F47" s="29">
        <v>7.5999999999999998E-2</v>
      </c>
    </row>
    <row r="48" spans="1:6" ht="24.95" customHeight="1">
      <c r="A48" s="42">
        <v>40</v>
      </c>
      <c r="B48" s="59" t="s">
        <v>64</v>
      </c>
      <c r="C48" s="67" t="s">
        <v>65</v>
      </c>
      <c r="D48" s="30">
        <v>320</v>
      </c>
      <c r="E48" s="30" t="s">
        <v>35</v>
      </c>
      <c r="F48" s="29">
        <v>3.2000000000000001E-2</v>
      </c>
    </row>
    <row r="49" spans="1:6" ht="24.95" customHeight="1">
      <c r="A49" s="42">
        <v>41</v>
      </c>
      <c r="B49" s="59" t="s">
        <v>66</v>
      </c>
      <c r="C49" s="67" t="s">
        <v>65</v>
      </c>
      <c r="D49" s="30">
        <v>90</v>
      </c>
      <c r="E49" s="30" t="s">
        <v>35</v>
      </c>
      <c r="F49" s="29">
        <v>8.9999999999999993E-3</v>
      </c>
    </row>
    <row r="50" spans="1:6" ht="24.95" customHeight="1">
      <c r="A50" s="42">
        <v>42</v>
      </c>
      <c r="B50" s="59" t="s">
        <v>67</v>
      </c>
      <c r="C50" s="67" t="s">
        <v>65</v>
      </c>
      <c r="D50" s="30">
        <v>90</v>
      </c>
      <c r="E50" s="30" t="s">
        <v>35</v>
      </c>
      <c r="F50" s="29">
        <v>8.9999999999999993E-3</v>
      </c>
    </row>
    <row r="51" spans="1:6" ht="24.95" customHeight="1">
      <c r="A51" s="42">
        <v>43</v>
      </c>
      <c r="B51" s="59" t="s">
        <v>68</v>
      </c>
      <c r="C51" s="67" t="s">
        <v>69</v>
      </c>
      <c r="D51" s="30">
        <v>130</v>
      </c>
      <c r="E51" s="30" t="s">
        <v>35</v>
      </c>
      <c r="F51" s="29">
        <v>7.0000000000000007E-2</v>
      </c>
    </row>
    <row r="52" spans="1:6" ht="36" customHeight="1">
      <c r="A52" s="42">
        <v>44</v>
      </c>
      <c r="B52" s="59" t="s">
        <v>70</v>
      </c>
      <c r="C52" s="67"/>
      <c r="D52" s="30">
        <v>172</v>
      </c>
      <c r="E52" s="30" t="s">
        <v>35</v>
      </c>
      <c r="F52" s="29">
        <v>8.0000000000000002E-3</v>
      </c>
    </row>
    <row r="53" spans="1:6" ht="24.95" customHeight="1">
      <c r="A53" s="42">
        <v>45</v>
      </c>
      <c r="B53" s="59" t="s">
        <v>71</v>
      </c>
      <c r="C53" s="67">
        <v>600</v>
      </c>
      <c r="D53" s="30">
        <v>32</v>
      </c>
      <c r="E53" s="30" t="s">
        <v>35</v>
      </c>
      <c r="F53" s="29">
        <v>2.8000000000000001E-2</v>
      </c>
    </row>
    <row r="54" spans="1:6" ht="29.25" customHeight="1">
      <c r="A54" s="42">
        <v>46</v>
      </c>
      <c r="B54" s="59" t="s">
        <v>72</v>
      </c>
      <c r="C54" s="67" t="s">
        <v>73</v>
      </c>
      <c r="D54" s="30">
        <v>66</v>
      </c>
      <c r="E54" s="30" t="s">
        <v>35</v>
      </c>
      <c r="F54" s="29">
        <v>2.4E-2</v>
      </c>
    </row>
    <row r="55" spans="1:6" ht="30.75" customHeight="1">
      <c r="A55" s="42">
        <v>47</v>
      </c>
      <c r="B55" s="59" t="s">
        <v>74</v>
      </c>
      <c r="C55" s="67" t="s">
        <v>75</v>
      </c>
      <c r="D55" s="30">
        <v>40</v>
      </c>
      <c r="E55" s="30" t="s">
        <v>35</v>
      </c>
      <c r="F55" s="29">
        <v>1.7999999999999999E-2</v>
      </c>
    </row>
    <row r="56" spans="1:6" ht="33.75" customHeight="1">
      <c r="A56" s="42">
        <v>48</v>
      </c>
      <c r="B56" s="59" t="s">
        <v>76</v>
      </c>
      <c r="C56" s="67" t="s">
        <v>77</v>
      </c>
      <c r="D56" s="30">
        <v>30</v>
      </c>
      <c r="E56" s="30" t="s">
        <v>35</v>
      </c>
      <c r="F56" s="29">
        <v>0.02</v>
      </c>
    </row>
    <row r="57" spans="1:6" ht="24.95" customHeight="1">
      <c r="A57" s="42">
        <v>49</v>
      </c>
      <c r="B57" s="59" t="s">
        <v>78</v>
      </c>
      <c r="C57" s="67" t="s">
        <v>79</v>
      </c>
      <c r="D57" s="30">
        <v>320</v>
      </c>
      <c r="E57" s="30" t="s">
        <v>35</v>
      </c>
      <c r="F57" s="29">
        <v>0.35499999999999998</v>
      </c>
    </row>
    <row r="58" spans="1:6" ht="31.5" customHeight="1">
      <c r="A58" s="42">
        <v>50</v>
      </c>
      <c r="B58" s="59" t="s">
        <v>80</v>
      </c>
      <c r="C58" s="67" t="s">
        <v>81</v>
      </c>
      <c r="D58" s="30">
        <v>50</v>
      </c>
      <c r="E58" s="30" t="s">
        <v>35</v>
      </c>
      <c r="F58" s="29">
        <v>0.13800000000000001</v>
      </c>
    </row>
    <row r="59" spans="1:6" ht="36" customHeight="1">
      <c r="A59" s="42">
        <v>51</v>
      </c>
      <c r="B59" s="59" t="s">
        <v>82</v>
      </c>
      <c r="C59" s="67" t="s">
        <v>83</v>
      </c>
      <c r="D59" s="30">
        <v>60</v>
      </c>
      <c r="E59" s="30" t="s">
        <v>35</v>
      </c>
      <c r="F59" s="29">
        <v>0.123</v>
      </c>
    </row>
    <row r="60" spans="1:6" ht="33" customHeight="1">
      <c r="A60" s="42">
        <v>52</v>
      </c>
      <c r="B60" s="59" t="s">
        <v>84</v>
      </c>
      <c r="C60" s="67" t="s">
        <v>85</v>
      </c>
      <c r="D60" s="30">
        <v>80</v>
      </c>
      <c r="E60" s="30" t="s">
        <v>35</v>
      </c>
      <c r="F60" s="29">
        <v>0.128</v>
      </c>
    </row>
    <row r="61" spans="1:6" ht="32.25" customHeight="1">
      <c r="A61" s="42">
        <v>53</v>
      </c>
      <c r="B61" s="59" t="s">
        <v>86</v>
      </c>
      <c r="C61" s="67" t="s">
        <v>87</v>
      </c>
      <c r="D61" s="30">
        <v>96</v>
      </c>
      <c r="E61" s="30" t="s">
        <v>35</v>
      </c>
      <c r="F61" s="29">
        <v>9.0999999999999998E-2</v>
      </c>
    </row>
    <row r="62" spans="1:6" ht="35.25" customHeight="1">
      <c r="A62" s="42">
        <v>54</v>
      </c>
      <c r="B62" s="59" t="s">
        <v>88</v>
      </c>
      <c r="C62" s="67" t="s">
        <v>89</v>
      </c>
      <c r="D62" s="30">
        <v>96</v>
      </c>
      <c r="E62" s="30" t="s">
        <v>35</v>
      </c>
      <c r="F62" s="29">
        <v>7.1999999999999995E-2</v>
      </c>
    </row>
    <row r="63" spans="1:6" ht="24.95" customHeight="1">
      <c r="A63" s="42">
        <v>55</v>
      </c>
      <c r="B63" s="59" t="s">
        <v>90</v>
      </c>
      <c r="C63" s="67" t="s">
        <v>91</v>
      </c>
      <c r="D63" s="30">
        <v>32</v>
      </c>
      <c r="E63" s="30" t="s">
        <v>35</v>
      </c>
      <c r="F63" s="29">
        <v>1.4E-2</v>
      </c>
    </row>
    <row r="64" spans="1:6" ht="24.95" customHeight="1">
      <c r="A64" s="42">
        <v>56</v>
      </c>
      <c r="B64" s="59" t="s">
        <v>92</v>
      </c>
      <c r="C64" s="67" t="s">
        <v>91</v>
      </c>
      <c r="D64" s="30">
        <v>64</v>
      </c>
      <c r="E64" s="30" t="s">
        <v>35</v>
      </c>
      <c r="F64" s="29">
        <v>5.0000000000000001E-3</v>
      </c>
    </row>
    <row r="65" spans="1:6" ht="24.95" customHeight="1">
      <c r="A65" s="42">
        <v>57</v>
      </c>
      <c r="B65" s="59" t="s">
        <v>93</v>
      </c>
      <c r="C65" s="67" t="s">
        <v>94</v>
      </c>
      <c r="D65" s="30">
        <v>16</v>
      </c>
      <c r="E65" s="30" t="s">
        <v>35</v>
      </c>
      <c r="F65" s="29">
        <v>1.0999999999999999E-2</v>
      </c>
    </row>
    <row r="66" spans="1:6" ht="24.95" customHeight="1">
      <c r="A66" s="42">
        <v>58</v>
      </c>
      <c r="B66" s="59" t="s">
        <v>95</v>
      </c>
      <c r="C66" s="67" t="s">
        <v>96</v>
      </c>
      <c r="D66" s="30">
        <v>32</v>
      </c>
      <c r="E66" s="30" t="s">
        <v>35</v>
      </c>
      <c r="F66" s="29">
        <v>4.0000000000000001E-3</v>
      </c>
    </row>
    <row r="67" spans="1:6" ht="24.95" customHeight="1">
      <c r="A67" s="42">
        <v>59</v>
      </c>
      <c r="B67" s="59" t="s">
        <v>97</v>
      </c>
      <c r="C67" s="67"/>
      <c r="D67" s="30">
        <v>12</v>
      </c>
      <c r="E67" s="30" t="s">
        <v>98</v>
      </c>
      <c r="F67" s="29">
        <v>3.0000000000000001E-3</v>
      </c>
    </row>
    <row r="68" spans="1:6" ht="24.95" customHeight="1">
      <c r="A68" s="42">
        <v>60</v>
      </c>
      <c r="B68" s="59" t="s">
        <v>99</v>
      </c>
      <c r="C68" s="67"/>
      <c r="D68" s="30">
        <v>48</v>
      </c>
      <c r="E68" s="30" t="s">
        <v>35</v>
      </c>
      <c r="F68" s="29">
        <v>1E-3</v>
      </c>
    </row>
    <row r="69" spans="1:6" ht="24.95" customHeight="1">
      <c r="A69" s="42">
        <v>61</v>
      </c>
      <c r="B69" s="59" t="s">
        <v>100</v>
      </c>
      <c r="C69" s="67" t="s">
        <v>101</v>
      </c>
      <c r="D69" s="30">
        <v>130</v>
      </c>
      <c r="E69" s="30" t="s">
        <v>35</v>
      </c>
      <c r="F69" s="29">
        <v>1.6E-2</v>
      </c>
    </row>
    <row r="70" spans="1:6" ht="24.95" customHeight="1">
      <c r="A70" s="42">
        <v>62</v>
      </c>
      <c r="B70" s="59" t="s">
        <v>102</v>
      </c>
      <c r="C70" s="67" t="s">
        <v>103</v>
      </c>
      <c r="D70" s="30">
        <v>100</v>
      </c>
      <c r="E70" s="30" t="s">
        <v>35</v>
      </c>
      <c r="F70" s="29">
        <v>0.01</v>
      </c>
    </row>
    <row r="71" spans="1:6" ht="24.95" customHeight="1">
      <c r="A71" s="42">
        <v>63</v>
      </c>
      <c r="B71" s="59" t="s">
        <v>104</v>
      </c>
      <c r="C71" s="67"/>
      <c r="D71" s="30">
        <v>46</v>
      </c>
      <c r="E71" s="30" t="s">
        <v>35</v>
      </c>
      <c r="F71" s="29">
        <v>7.0000000000000001E-3</v>
      </c>
    </row>
    <row r="72" spans="1:6" ht="34.5" customHeight="1">
      <c r="A72" s="42">
        <v>64</v>
      </c>
      <c r="B72" s="59" t="s">
        <v>105</v>
      </c>
      <c r="C72" s="67" t="s">
        <v>106</v>
      </c>
      <c r="D72" s="30">
        <v>40</v>
      </c>
      <c r="E72" s="30" t="s">
        <v>35</v>
      </c>
      <c r="F72" s="29">
        <v>0.3</v>
      </c>
    </row>
    <row r="73" spans="1:6" ht="30.75" customHeight="1">
      <c r="A73" s="42">
        <v>65</v>
      </c>
      <c r="B73" s="59" t="s">
        <v>107</v>
      </c>
      <c r="C73" s="67" t="s">
        <v>108</v>
      </c>
      <c r="D73" s="30">
        <v>40</v>
      </c>
      <c r="E73" s="30" t="s">
        <v>35</v>
      </c>
      <c r="F73" s="29">
        <v>0.2</v>
      </c>
    </row>
    <row r="74" spans="1:6" ht="24.95" customHeight="1">
      <c r="A74" s="42">
        <v>66</v>
      </c>
      <c r="B74" s="59" t="s">
        <v>109</v>
      </c>
      <c r="C74" s="67"/>
      <c r="D74" s="30">
        <v>16</v>
      </c>
      <c r="E74" s="30" t="s">
        <v>30</v>
      </c>
      <c r="F74" s="29">
        <v>5.0000000000000001E-3</v>
      </c>
    </row>
    <row r="75" spans="1:6" ht="24.95" customHeight="1">
      <c r="A75" s="42">
        <v>67</v>
      </c>
      <c r="B75" s="59" t="s">
        <v>110</v>
      </c>
      <c r="C75" s="67" t="s">
        <v>111</v>
      </c>
      <c r="D75" s="30">
        <v>840</v>
      </c>
      <c r="E75" s="30" t="s">
        <v>35</v>
      </c>
      <c r="F75" s="29">
        <v>4.2000000000000003E-2</v>
      </c>
    </row>
    <row r="76" spans="1:6" ht="24.95" customHeight="1">
      <c r="A76" s="42">
        <v>68</v>
      </c>
      <c r="B76" s="59" t="s">
        <v>112</v>
      </c>
      <c r="C76" s="67" t="s">
        <v>113</v>
      </c>
      <c r="D76" s="30">
        <v>840</v>
      </c>
      <c r="E76" s="30" t="s">
        <v>35</v>
      </c>
      <c r="F76" s="29">
        <v>3.4000000000000002E-2</v>
      </c>
    </row>
    <row r="77" spans="1:6" ht="24.95" customHeight="1">
      <c r="A77" s="42">
        <v>69</v>
      </c>
      <c r="B77" s="59" t="s">
        <v>114</v>
      </c>
      <c r="C77" s="67" t="s">
        <v>115</v>
      </c>
      <c r="D77" s="30">
        <v>1640</v>
      </c>
      <c r="E77" s="30" t="s">
        <v>35</v>
      </c>
      <c r="F77" s="29">
        <v>2.5000000000000001E-2</v>
      </c>
    </row>
    <row r="78" spans="1:6" ht="24.95" customHeight="1">
      <c r="A78" s="42">
        <v>70</v>
      </c>
      <c r="B78" s="59" t="s">
        <v>116</v>
      </c>
      <c r="C78" s="67"/>
      <c r="D78" s="30">
        <v>500</v>
      </c>
      <c r="E78" s="30" t="s">
        <v>35</v>
      </c>
      <c r="F78" s="29">
        <v>0.19</v>
      </c>
    </row>
    <row r="79" spans="1:6" ht="24.95" customHeight="1">
      <c r="A79" s="42">
        <v>71</v>
      </c>
      <c r="B79" s="59" t="s">
        <v>117</v>
      </c>
      <c r="C79" s="67" t="s">
        <v>118</v>
      </c>
      <c r="D79" s="30">
        <v>100</v>
      </c>
      <c r="E79" s="30" t="s">
        <v>35</v>
      </c>
      <c r="F79" s="29">
        <v>3.4000000000000002E-2</v>
      </c>
    </row>
    <row r="80" spans="1:6" ht="24.95" customHeight="1">
      <c r="A80" s="42">
        <v>72</v>
      </c>
      <c r="B80" s="59" t="s">
        <v>119</v>
      </c>
      <c r="C80" s="67"/>
      <c r="D80" s="30">
        <v>20</v>
      </c>
      <c r="E80" s="30" t="s">
        <v>35</v>
      </c>
      <c r="F80" s="29">
        <v>1.2999999999999999E-2</v>
      </c>
    </row>
    <row r="81" spans="1:6" ht="24.95" customHeight="1">
      <c r="A81" s="42">
        <v>73</v>
      </c>
      <c r="B81" s="59" t="s">
        <v>120</v>
      </c>
      <c r="C81" s="67" t="s">
        <v>121</v>
      </c>
      <c r="D81" s="30">
        <v>4</v>
      </c>
      <c r="E81" s="30" t="s">
        <v>35</v>
      </c>
      <c r="F81" s="29">
        <v>1.9E-2</v>
      </c>
    </row>
    <row r="82" spans="1:6" ht="24.95" customHeight="1">
      <c r="A82" s="42">
        <v>74</v>
      </c>
      <c r="B82" s="59" t="s">
        <v>122</v>
      </c>
      <c r="C82" s="67" t="s">
        <v>121</v>
      </c>
      <c r="D82" s="30">
        <v>6</v>
      </c>
      <c r="E82" s="30" t="s">
        <v>35</v>
      </c>
      <c r="F82" s="29">
        <v>1.7999999999999999E-2</v>
      </c>
    </row>
    <row r="83" spans="1:6" ht="24.95" customHeight="1">
      <c r="A83" s="42">
        <v>75</v>
      </c>
      <c r="B83" s="59" t="s">
        <v>123</v>
      </c>
      <c r="C83" s="67"/>
      <c r="D83" s="30">
        <v>6</v>
      </c>
      <c r="E83" s="30" t="s">
        <v>35</v>
      </c>
      <c r="F83" s="29">
        <v>0.03</v>
      </c>
    </row>
    <row r="84" spans="1:6" ht="24.95" customHeight="1">
      <c r="A84" s="42">
        <v>76</v>
      </c>
      <c r="B84" s="59" t="s">
        <v>124</v>
      </c>
      <c r="C84" s="67" t="s">
        <v>125</v>
      </c>
      <c r="D84" s="30">
        <v>2</v>
      </c>
      <c r="E84" s="30" t="s">
        <v>35</v>
      </c>
      <c r="F84" s="29">
        <v>0.01</v>
      </c>
    </row>
    <row r="85" spans="1:6" ht="24.95" customHeight="1">
      <c r="A85" s="42">
        <v>77</v>
      </c>
      <c r="B85" s="59" t="s">
        <v>126</v>
      </c>
      <c r="C85" s="67" t="s">
        <v>125</v>
      </c>
      <c r="D85" s="30">
        <v>2</v>
      </c>
      <c r="E85" s="30" t="s">
        <v>35</v>
      </c>
      <c r="F85" s="29">
        <v>0.01</v>
      </c>
    </row>
    <row r="86" spans="1:6" ht="24.95" customHeight="1">
      <c r="A86" s="42">
        <v>78</v>
      </c>
      <c r="B86" s="59" t="s">
        <v>127</v>
      </c>
      <c r="C86" s="67" t="s">
        <v>128</v>
      </c>
      <c r="D86" s="30">
        <v>4</v>
      </c>
      <c r="E86" s="30" t="s">
        <v>35</v>
      </c>
      <c r="F86" s="29">
        <v>2.5999999999999999E-2</v>
      </c>
    </row>
    <row r="87" spans="1:6" ht="24.95" customHeight="1">
      <c r="A87" s="42">
        <v>79</v>
      </c>
      <c r="B87" s="59" t="s">
        <v>129</v>
      </c>
      <c r="C87" s="67" t="s">
        <v>130</v>
      </c>
      <c r="D87" s="30">
        <v>6</v>
      </c>
      <c r="E87" s="30" t="s">
        <v>35</v>
      </c>
      <c r="F87" s="29">
        <v>1E-3</v>
      </c>
    </row>
    <row r="88" spans="1:6" ht="24.95" customHeight="1">
      <c r="A88" s="42">
        <v>80</v>
      </c>
      <c r="B88" s="59" t="s">
        <v>131</v>
      </c>
      <c r="C88" s="67" t="s">
        <v>132</v>
      </c>
      <c r="D88" s="30">
        <v>48</v>
      </c>
      <c r="E88" s="30" t="s">
        <v>133</v>
      </c>
      <c r="F88" s="29">
        <v>0.61399999999999999</v>
      </c>
    </row>
    <row r="89" spans="1:6" ht="24.95" customHeight="1">
      <c r="A89" s="42">
        <v>81</v>
      </c>
      <c r="B89" s="59" t="s">
        <v>134</v>
      </c>
      <c r="C89" s="67" t="s">
        <v>135</v>
      </c>
      <c r="D89" s="30">
        <v>1200</v>
      </c>
      <c r="E89" s="30" t="s">
        <v>35</v>
      </c>
      <c r="F89" s="29">
        <v>0.51</v>
      </c>
    </row>
    <row r="90" spans="1:6" ht="24.95" customHeight="1">
      <c r="A90" s="42">
        <v>82</v>
      </c>
      <c r="B90" s="59" t="s">
        <v>136</v>
      </c>
      <c r="C90" s="67" t="s">
        <v>137</v>
      </c>
      <c r="D90" s="30">
        <v>240</v>
      </c>
      <c r="E90" s="30" t="s">
        <v>35</v>
      </c>
      <c r="F90" s="29">
        <v>0.46700000000000003</v>
      </c>
    </row>
    <row r="91" spans="1:6" ht="24.95" customHeight="1">
      <c r="A91" s="42">
        <v>83</v>
      </c>
      <c r="B91" s="59" t="s">
        <v>138</v>
      </c>
      <c r="C91" s="67" t="s">
        <v>139</v>
      </c>
      <c r="D91" s="30">
        <v>600</v>
      </c>
      <c r="E91" s="30" t="s">
        <v>140</v>
      </c>
      <c r="F91" s="29">
        <v>0.192</v>
      </c>
    </row>
    <row r="92" spans="1:6" ht="24.95" customHeight="1">
      <c r="A92" s="42">
        <v>84</v>
      </c>
      <c r="B92" s="59" t="s">
        <v>141</v>
      </c>
      <c r="C92" s="67"/>
      <c r="D92" s="30">
        <v>300</v>
      </c>
      <c r="E92" s="30" t="s">
        <v>142</v>
      </c>
      <c r="F92" s="29">
        <v>0.218</v>
      </c>
    </row>
    <row r="93" spans="1:6" ht="24.95" customHeight="1">
      <c r="A93" s="42">
        <v>85</v>
      </c>
      <c r="B93" s="59" t="s">
        <v>143</v>
      </c>
      <c r="C93" s="67" t="s">
        <v>132</v>
      </c>
      <c r="D93" s="30">
        <v>240</v>
      </c>
      <c r="E93" s="30" t="s">
        <v>133</v>
      </c>
      <c r="F93" s="29">
        <v>1.627</v>
      </c>
    </row>
    <row r="94" spans="1:6" ht="33.75" customHeight="1">
      <c r="A94" s="42">
        <v>86</v>
      </c>
      <c r="B94" s="59" t="s">
        <v>144</v>
      </c>
      <c r="C94" s="67" t="s">
        <v>145</v>
      </c>
      <c r="D94" s="30">
        <v>10</v>
      </c>
      <c r="E94" s="30" t="s">
        <v>35</v>
      </c>
      <c r="F94" s="29">
        <v>0.46899999999999997</v>
      </c>
    </row>
    <row r="95" spans="1:6" ht="24.95" customHeight="1">
      <c r="A95" s="42">
        <v>87</v>
      </c>
      <c r="B95" s="59" t="s">
        <v>146</v>
      </c>
      <c r="C95" s="67" t="s">
        <v>147</v>
      </c>
      <c r="D95" s="30">
        <v>5000</v>
      </c>
      <c r="E95" s="30" t="s">
        <v>35</v>
      </c>
      <c r="F95" s="29">
        <v>0.75</v>
      </c>
    </row>
    <row r="96" spans="1:6" ht="24.95" customHeight="1">
      <c r="A96" s="42">
        <v>88</v>
      </c>
      <c r="B96" s="59" t="s">
        <v>148</v>
      </c>
      <c r="C96" s="67"/>
      <c r="D96" s="30">
        <v>8</v>
      </c>
      <c r="E96" s="30" t="s">
        <v>35</v>
      </c>
      <c r="F96" s="29">
        <v>0.70399999999999996</v>
      </c>
    </row>
    <row r="97" spans="1:6" ht="24.95" customHeight="1">
      <c r="A97" s="42">
        <v>89</v>
      </c>
      <c r="B97" s="59" t="s">
        <v>149</v>
      </c>
      <c r="C97" s="67"/>
      <c r="D97" s="30">
        <v>1200</v>
      </c>
      <c r="E97" s="30" t="s">
        <v>35</v>
      </c>
      <c r="F97" s="29">
        <v>0.74399999999999999</v>
      </c>
    </row>
    <row r="98" spans="1:6" ht="31.5" customHeight="1">
      <c r="A98" s="42">
        <v>90</v>
      </c>
      <c r="B98" s="59" t="s">
        <v>150</v>
      </c>
      <c r="C98" s="67" t="s">
        <v>151</v>
      </c>
      <c r="D98" s="30">
        <v>32</v>
      </c>
      <c r="E98" s="30" t="s">
        <v>35</v>
      </c>
      <c r="F98" s="29">
        <v>0.214</v>
      </c>
    </row>
    <row r="99" spans="1:6" ht="24.95" customHeight="1">
      <c r="A99" s="42">
        <v>91</v>
      </c>
      <c r="B99" s="59" t="s">
        <v>152</v>
      </c>
      <c r="C99" s="67" t="s">
        <v>147</v>
      </c>
      <c r="D99" s="30">
        <v>3000</v>
      </c>
      <c r="E99" s="30" t="s">
        <v>140</v>
      </c>
      <c r="F99" s="29">
        <v>2.0099999999999998</v>
      </c>
    </row>
    <row r="100" spans="1:6" ht="24.95" customHeight="1">
      <c r="A100" s="42"/>
      <c r="B100" s="59"/>
      <c r="C100" s="67"/>
      <c r="D100" s="30"/>
      <c r="E100" s="30"/>
      <c r="F100" s="29"/>
    </row>
    <row r="101" spans="1:6" ht="24.95" customHeight="1">
      <c r="A101" s="42"/>
      <c r="B101" s="64" t="s">
        <v>236</v>
      </c>
      <c r="C101" s="67"/>
      <c r="D101" s="30"/>
      <c r="E101" s="30"/>
      <c r="F101" s="29"/>
    </row>
    <row r="102" spans="1:6" ht="33" customHeight="1">
      <c r="A102" s="42">
        <v>92</v>
      </c>
      <c r="B102" s="31" t="s">
        <v>181</v>
      </c>
      <c r="C102" s="37" t="s">
        <v>182</v>
      </c>
      <c r="D102" s="23">
        <v>37</v>
      </c>
      <c r="E102" s="23" t="s">
        <v>183</v>
      </c>
      <c r="F102" s="32">
        <f>411498666/100000</f>
        <v>4114.9866599999996</v>
      </c>
    </row>
    <row r="103" spans="1:6" ht="34.5" customHeight="1">
      <c r="A103" s="42">
        <v>93</v>
      </c>
      <c r="B103" s="31" t="s">
        <v>181</v>
      </c>
      <c r="C103" s="37" t="s">
        <v>184</v>
      </c>
      <c r="D103" s="23">
        <v>106</v>
      </c>
      <c r="E103" s="23" t="s">
        <v>183</v>
      </c>
      <c r="F103" s="36">
        <f>188456818/100000</f>
        <v>1884.56818</v>
      </c>
    </row>
    <row r="104" spans="1:6" ht="30" customHeight="1">
      <c r="A104" s="42">
        <v>94</v>
      </c>
      <c r="B104" s="31" t="s">
        <v>181</v>
      </c>
      <c r="C104" s="37" t="s">
        <v>185</v>
      </c>
      <c r="D104" s="23">
        <v>62</v>
      </c>
      <c r="E104" s="23" t="s">
        <v>183</v>
      </c>
      <c r="F104" s="36">
        <f>146163208/100000</f>
        <v>1461.6320800000001</v>
      </c>
    </row>
    <row r="105" spans="1:6" ht="36" customHeight="1">
      <c r="A105" s="42">
        <v>95</v>
      </c>
      <c r="B105" s="31" t="s">
        <v>186</v>
      </c>
      <c r="C105" s="37" t="s">
        <v>187</v>
      </c>
      <c r="D105" s="23">
        <v>40</v>
      </c>
      <c r="E105" s="23" t="s">
        <v>188</v>
      </c>
      <c r="F105" s="36">
        <f>231627330/100000</f>
        <v>2316.2732999999998</v>
      </c>
    </row>
    <row r="106" spans="1:6" ht="24.95" customHeight="1">
      <c r="A106" s="42">
        <v>96</v>
      </c>
      <c r="B106" s="31" t="s">
        <v>189</v>
      </c>
      <c r="C106" s="37" t="s">
        <v>184</v>
      </c>
      <c r="D106" s="23">
        <v>310</v>
      </c>
      <c r="E106" s="23" t="s">
        <v>188</v>
      </c>
      <c r="F106" s="36">
        <f>191464505/100000</f>
        <v>1914.6450500000001</v>
      </c>
    </row>
    <row r="107" spans="1:6" ht="24.95" customHeight="1">
      <c r="A107" s="42">
        <v>97</v>
      </c>
      <c r="B107" s="31" t="s">
        <v>189</v>
      </c>
      <c r="C107" s="37" t="s">
        <v>185</v>
      </c>
      <c r="D107" s="23">
        <v>42</v>
      </c>
      <c r="E107" s="23" t="s">
        <v>188</v>
      </c>
      <c r="F107" s="36">
        <f>161171907/100000</f>
        <v>1611.7190700000001</v>
      </c>
    </row>
    <row r="108" spans="1:6" ht="24.95" customHeight="1">
      <c r="A108" s="42">
        <v>98</v>
      </c>
      <c r="B108" s="31" t="s">
        <v>189</v>
      </c>
      <c r="C108" s="37" t="s">
        <v>190</v>
      </c>
      <c r="D108" s="23">
        <v>38.299999999999997</v>
      </c>
      <c r="E108" s="23" t="s">
        <v>188</v>
      </c>
      <c r="F108" s="36">
        <f>92936390/100000</f>
        <v>929.36389999999994</v>
      </c>
    </row>
    <row r="109" spans="1:6" ht="24.95" customHeight="1">
      <c r="A109" s="42">
        <v>99</v>
      </c>
      <c r="B109" s="31" t="s">
        <v>191</v>
      </c>
      <c r="C109" s="37" t="s">
        <v>192</v>
      </c>
      <c r="D109" s="23">
        <v>3</v>
      </c>
      <c r="E109" s="23" t="s">
        <v>183</v>
      </c>
      <c r="F109" s="36">
        <f>88608650/100000</f>
        <v>886.0865</v>
      </c>
    </row>
    <row r="110" spans="1:6" ht="36" customHeight="1">
      <c r="A110" s="42">
        <v>100</v>
      </c>
      <c r="B110" s="31" t="s">
        <v>193</v>
      </c>
      <c r="C110" s="37" t="s">
        <v>194</v>
      </c>
      <c r="D110" s="23">
        <v>3</v>
      </c>
      <c r="E110" s="23" t="s">
        <v>183</v>
      </c>
      <c r="F110" s="36">
        <f>117731250/100000</f>
        <v>1177.3125</v>
      </c>
    </row>
    <row r="111" spans="1:6" ht="33" customHeight="1">
      <c r="A111" s="42">
        <v>101</v>
      </c>
      <c r="B111" s="31" t="s">
        <v>195</v>
      </c>
      <c r="C111" s="37" t="s">
        <v>196</v>
      </c>
      <c r="D111" s="23">
        <v>26</v>
      </c>
      <c r="E111" s="23" t="s">
        <v>183</v>
      </c>
      <c r="F111" s="36">
        <f>47811111/100000</f>
        <v>478.11111</v>
      </c>
    </row>
    <row r="112" spans="1:6" ht="45.75" customHeight="1">
      <c r="A112" s="42">
        <v>102</v>
      </c>
      <c r="B112" s="31" t="s">
        <v>197</v>
      </c>
      <c r="C112" s="37" t="s">
        <v>239</v>
      </c>
      <c r="D112" s="23">
        <v>127</v>
      </c>
      <c r="E112" s="23" t="s">
        <v>188</v>
      </c>
      <c r="F112" s="36">
        <f>115607278/100000</f>
        <v>1156.07278</v>
      </c>
    </row>
    <row r="113" spans="1:13" ht="43.5" customHeight="1">
      <c r="A113" s="42">
        <v>103</v>
      </c>
      <c r="B113" s="31" t="s">
        <v>198</v>
      </c>
      <c r="C113" s="37" t="s">
        <v>240</v>
      </c>
      <c r="D113" s="23">
        <v>186</v>
      </c>
      <c r="E113" s="23" t="s">
        <v>188</v>
      </c>
      <c r="F113" s="36">
        <f>15962506/100000</f>
        <v>159.62505999999999</v>
      </c>
    </row>
    <row r="114" spans="1:13" ht="38.25" customHeight="1">
      <c r="A114" s="42">
        <v>104</v>
      </c>
      <c r="B114" s="31" t="s">
        <v>199</v>
      </c>
      <c r="C114" s="37" t="s">
        <v>200</v>
      </c>
      <c r="D114" s="23">
        <v>25</v>
      </c>
      <c r="E114" s="23" t="s">
        <v>188</v>
      </c>
      <c r="F114" s="36">
        <f>251778198/100000</f>
        <v>2517.7819800000002</v>
      </c>
    </row>
    <row r="115" spans="1:13" ht="24.95" customHeight="1">
      <c r="A115" s="42">
        <v>105</v>
      </c>
      <c r="B115" s="37" t="s">
        <v>201</v>
      </c>
      <c r="C115" s="37" t="s">
        <v>202</v>
      </c>
      <c r="D115" s="23">
        <v>1</v>
      </c>
      <c r="E115" s="23" t="s">
        <v>203</v>
      </c>
      <c r="F115" s="36">
        <f>207700000/100000</f>
        <v>2077</v>
      </c>
    </row>
    <row r="116" spans="1:13" ht="34.5" customHeight="1">
      <c r="A116" s="42">
        <v>106</v>
      </c>
      <c r="B116" s="31" t="s">
        <v>204</v>
      </c>
      <c r="C116" s="37" t="s">
        <v>205</v>
      </c>
      <c r="D116" s="23">
        <v>5012</v>
      </c>
      <c r="E116" s="23" t="s">
        <v>183</v>
      </c>
      <c r="F116" s="36">
        <f>92733735/100000</f>
        <v>927.33735000000001</v>
      </c>
    </row>
    <row r="117" spans="1:13" ht="24.95" customHeight="1">
      <c r="A117" s="42">
        <v>107</v>
      </c>
      <c r="B117" s="31" t="s">
        <v>209</v>
      </c>
      <c r="C117" s="37" t="s">
        <v>210</v>
      </c>
      <c r="D117" s="23">
        <v>302</v>
      </c>
      <c r="E117" s="23" t="s">
        <v>183</v>
      </c>
      <c r="F117" s="36">
        <f>111424888/100000</f>
        <v>1114.2488800000001</v>
      </c>
    </row>
    <row r="118" spans="1:13" ht="24.95" customHeight="1">
      <c r="A118" s="42">
        <v>108</v>
      </c>
      <c r="B118" s="31" t="s">
        <v>250</v>
      </c>
      <c r="C118" s="31" t="s">
        <v>211</v>
      </c>
      <c r="D118" s="23">
        <v>5</v>
      </c>
      <c r="E118" s="23" t="s">
        <v>183</v>
      </c>
      <c r="F118" s="36">
        <f>15500000/100000</f>
        <v>155</v>
      </c>
    </row>
    <row r="119" spans="1:13" ht="24.95" customHeight="1">
      <c r="A119" s="42">
        <v>109</v>
      </c>
      <c r="B119" s="31" t="s">
        <v>212</v>
      </c>
      <c r="C119" s="37" t="s">
        <v>213</v>
      </c>
      <c r="D119" s="23">
        <v>110</v>
      </c>
      <c r="E119" s="23" t="s">
        <v>183</v>
      </c>
      <c r="F119" s="36">
        <f>64697800/100000</f>
        <v>646.97799999999995</v>
      </c>
    </row>
    <row r="120" spans="1:13" ht="32.25" customHeight="1">
      <c r="A120" s="42">
        <v>110</v>
      </c>
      <c r="B120" s="31" t="s">
        <v>242</v>
      </c>
      <c r="C120" s="31" t="s">
        <v>214</v>
      </c>
      <c r="D120" s="23">
        <v>2</v>
      </c>
      <c r="E120" s="23" t="s">
        <v>215</v>
      </c>
      <c r="F120" s="36">
        <f>3965880/100000</f>
        <v>39.658799999999999</v>
      </c>
    </row>
    <row r="121" spans="1:13" ht="31.5" customHeight="1">
      <c r="A121" s="42">
        <v>111</v>
      </c>
      <c r="B121" s="31" t="s">
        <v>216</v>
      </c>
      <c r="C121" s="37" t="s">
        <v>217</v>
      </c>
      <c r="D121" s="23">
        <v>340</v>
      </c>
      <c r="E121" s="23" t="s">
        <v>218</v>
      </c>
      <c r="F121" s="36">
        <f>21761658/100000</f>
        <v>217.61658</v>
      </c>
    </row>
    <row r="122" spans="1:13" ht="24.95" customHeight="1">
      <c r="A122" s="42">
        <v>112</v>
      </c>
      <c r="B122" s="31" t="s">
        <v>219</v>
      </c>
      <c r="C122" s="37" t="s">
        <v>220</v>
      </c>
      <c r="D122" s="23">
        <v>10786</v>
      </c>
      <c r="E122" s="23" t="s">
        <v>183</v>
      </c>
      <c r="F122" s="36">
        <f>21197079/100000</f>
        <v>211.97078999999999</v>
      </c>
    </row>
    <row r="123" spans="1:13" ht="24.95" customHeight="1">
      <c r="A123" s="42">
        <v>113</v>
      </c>
      <c r="B123" s="31" t="s">
        <v>221</v>
      </c>
      <c r="C123" s="37" t="s">
        <v>222</v>
      </c>
      <c r="D123" s="23">
        <v>44</v>
      </c>
      <c r="E123" s="23" t="s">
        <v>183</v>
      </c>
      <c r="F123" s="36">
        <f>8863008/100000</f>
        <v>88.630080000000007</v>
      </c>
    </row>
    <row r="124" spans="1:13" ht="24.95" customHeight="1">
      <c r="A124" s="42">
        <v>114</v>
      </c>
      <c r="B124" s="31" t="s">
        <v>223</v>
      </c>
      <c r="C124" s="37" t="s">
        <v>224</v>
      </c>
      <c r="D124" s="23">
        <v>28</v>
      </c>
      <c r="E124" s="23" t="s">
        <v>183</v>
      </c>
      <c r="F124" s="36">
        <f>5796000/100000</f>
        <v>57.96</v>
      </c>
    </row>
    <row r="125" spans="1:13" ht="24.95" customHeight="1">
      <c r="A125" s="42">
        <v>115</v>
      </c>
      <c r="B125" s="70" t="s">
        <v>252</v>
      </c>
      <c r="C125" s="70" t="s">
        <v>254</v>
      </c>
      <c r="D125" s="70">
        <v>10</v>
      </c>
      <c r="E125" s="70" t="s">
        <v>253</v>
      </c>
      <c r="F125" s="70">
        <v>200</v>
      </c>
      <c r="H125" s="83"/>
      <c r="I125" s="69"/>
      <c r="J125" s="69"/>
      <c r="K125" s="69"/>
      <c r="L125" s="69"/>
      <c r="M125" s="69"/>
    </row>
    <row r="126" spans="1:13" ht="24.95" customHeight="1">
      <c r="A126" s="42"/>
      <c r="B126" s="60"/>
      <c r="C126" s="62" t="s">
        <v>241</v>
      </c>
      <c r="D126" s="35"/>
      <c r="E126" s="35"/>
      <c r="F126" s="45">
        <f>SUM(F4:F125)</f>
        <v>43982.058105999997</v>
      </c>
      <c r="H126" s="83"/>
      <c r="I126" s="69"/>
      <c r="J126" s="69"/>
      <c r="K126" s="69"/>
      <c r="L126" s="69"/>
      <c r="M126" s="69"/>
    </row>
  </sheetData>
  <autoFilter ref="A3:F124"/>
  <mergeCells count="2">
    <mergeCell ref="A1:F1"/>
    <mergeCell ref="A2:F2"/>
  </mergeCells>
  <pageMargins left="0.7" right="0.28999999999999998" top="0.31" bottom="0.2899999999999999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opLeftCell="A49" workbookViewId="0">
      <selection sqref="A1:F1"/>
    </sheetView>
  </sheetViews>
  <sheetFormatPr defaultRowHeight="24.95" customHeight="1"/>
  <cols>
    <col min="1" max="1" width="9.140625" style="43"/>
    <col min="2" max="2" width="32" style="19" customWidth="1"/>
    <col min="3" max="3" width="17.42578125" style="19" customWidth="1"/>
    <col min="4" max="4" width="9.85546875" style="3" customWidth="1"/>
    <col min="5" max="5" width="11.42578125" style="3" customWidth="1"/>
    <col min="6" max="6" width="12.85546875" style="46" customWidth="1"/>
    <col min="7" max="16384" width="9.140625" style="16"/>
  </cols>
  <sheetData>
    <row r="1" spans="1:6" ht="38.25" customHeight="1">
      <c r="A1" s="86" t="s">
        <v>244</v>
      </c>
      <c r="B1" s="86"/>
      <c r="C1" s="86"/>
      <c r="D1" s="86"/>
      <c r="E1" s="86"/>
      <c r="F1" s="86"/>
    </row>
    <row r="2" spans="1:6" ht="24.95" customHeight="1">
      <c r="A2" s="87" t="s">
        <v>247</v>
      </c>
      <c r="B2" s="87"/>
      <c r="C2" s="87"/>
      <c r="D2" s="87"/>
      <c r="E2" s="87"/>
      <c r="F2" s="87"/>
    </row>
    <row r="3" spans="1:6" s="19" customFormat="1" ht="80.25" customHeight="1">
      <c r="A3" s="18" t="s">
        <v>0</v>
      </c>
      <c r="B3" s="17" t="s">
        <v>1</v>
      </c>
      <c r="C3" s="17" t="s">
        <v>2</v>
      </c>
      <c r="D3" s="18" t="s">
        <v>3</v>
      </c>
      <c r="E3" s="18" t="s">
        <v>5</v>
      </c>
      <c r="F3" s="18" t="s">
        <v>6</v>
      </c>
    </row>
    <row r="4" spans="1:6" ht="24.95" customHeight="1">
      <c r="A4" s="34"/>
      <c r="B4" s="17" t="s">
        <v>232</v>
      </c>
      <c r="C4" s="17"/>
      <c r="D4" s="21"/>
      <c r="E4" s="21"/>
      <c r="F4" s="47"/>
    </row>
    <row r="5" spans="1:6" ht="32.25" customHeight="1">
      <c r="A5" s="34">
        <v>1</v>
      </c>
      <c r="B5" s="31" t="s">
        <v>11</v>
      </c>
      <c r="C5" s="24" t="s">
        <v>9</v>
      </c>
      <c r="D5" s="35"/>
      <c r="E5" s="35"/>
      <c r="F5" s="48">
        <v>4348</v>
      </c>
    </row>
    <row r="6" spans="1:6" ht="32.25" customHeight="1">
      <c r="A6" s="34">
        <v>2</v>
      </c>
      <c r="B6" s="72" t="s">
        <v>259</v>
      </c>
      <c r="C6" s="72" t="s">
        <v>260</v>
      </c>
      <c r="D6" s="72">
        <v>10654</v>
      </c>
      <c r="E6" s="72" t="s">
        <v>154</v>
      </c>
      <c r="F6" s="72">
        <v>7857.33</v>
      </c>
    </row>
    <row r="7" spans="1:6" ht="34.5" customHeight="1">
      <c r="A7" s="34">
        <v>3</v>
      </c>
      <c r="B7" s="31" t="s">
        <v>12</v>
      </c>
      <c r="C7" s="24" t="s">
        <v>9</v>
      </c>
      <c r="D7" s="35"/>
      <c r="E7" s="35"/>
      <c r="F7" s="48">
        <v>4985</v>
      </c>
    </row>
    <row r="8" spans="1:6" ht="33" customHeight="1">
      <c r="A8" s="34">
        <v>4</v>
      </c>
      <c r="B8" s="31" t="s">
        <v>13</v>
      </c>
      <c r="C8" s="24" t="s">
        <v>9</v>
      </c>
      <c r="D8" s="35"/>
      <c r="E8" s="35"/>
      <c r="F8" s="48">
        <v>5549</v>
      </c>
    </row>
    <row r="9" spans="1:6" ht="24.95" customHeight="1">
      <c r="A9" s="34">
        <v>5</v>
      </c>
      <c r="B9" s="31" t="s">
        <v>206</v>
      </c>
      <c r="C9" s="23" t="s">
        <v>229</v>
      </c>
      <c r="D9" s="23">
        <v>1387</v>
      </c>
      <c r="E9" s="23" t="s">
        <v>208</v>
      </c>
      <c r="F9" s="32">
        <f>97382037/100000</f>
        <v>973.82037000000003</v>
      </c>
    </row>
    <row r="10" spans="1:6" ht="24.95" customHeight="1">
      <c r="A10" s="34"/>
      <c r="B10" s="31"/>
      <c r="C10" s="23"/>
      <c r="D10" s="23"/>
      <c r="E10" s="23"/>
      <c r="F10" s="48"/>
    </row>
    <row r="11" spans="1:6" ht="24.95" customHeight="1">
      <c r="A11" s="34"/>
      <c r="B11" s="44" t="s">
        <v>234</v>
      </c>
      <c r="C11" s="24"/>
      <c r="D11" s="35"/>
      <c r="E11" s="35"/>
      <c r="F11" s="48"/>
    </row>
    <row r="12" spans="1:6" ht="33.75" customHeight="1">
      <c r="A12" s="34">
        <v>6</v>
      </c>
      <c r="B12" s="22" t="s">
        <v>8</v>
      </c>
      <c r="C12" s="24" t="s">
        <v>9</v>
      </c>
      <c r="D12" s="21"/>
      <c r="E12" s="21"/>
      <c r="F12" s="25">
        <v>100</v>
      </c>
    </row>
    <row r="13" spans="1:6" ht="46.5" customHeight="1">
      <c r="A13" s="42">
        <v>7</v>
      </c>
      <c r="B13" s="59" t="s">
        <v>173</v>
      </c>
      <c r="C13" s="59" t="s">
        <v>174</v>
      </c>
      <c r="D13" s="30">
        <v>1</v>
      </c>
      <c r="E13" s="30" t="s">
        <v>178</v>
      </c>
      <c r="F13" s="29">
        <v>0.6</v>
      </c>
    </row>
    <row r="14" spans="1:6" ht="46.5" customHeight="1">
      <c r="A14" s="42">
        <v>8</v>
      </c>
      <c r="B14" s="70" t="s">
        <v>257</v>
      </c>
      <c r="C14" s="70" t="s">
        <v>258</v>
      </c>
      <c r="D14" s="72">
        <v>10</v>
      </c>
      <c r="E14" s="30"/>
      <c r="F14" s="29"/>
    </row>
    <row r="15" spans="1:6" ht="24.95" customHeight="1">
      <c r="A15" s="42"/>
      <c r="B15" s="60"/>
      <c r="C15" s="60"/>
      <c r="D15" s="35"/>
      <c r="E15" s="35"/>
      <c r="F15" s="49"/>
    </row>
    <row r="16" spans="1:6" ht="24.95" customHeight="1">
      <c r="A16" s="42"/>
      <c r="B16" s="62" t="s">
        <v>237</v>
      </c>
      <c r="C16" s="60"/>
      <c r="D16" s="35"/>
      <c r="E16" s="35"/>
      <c r="F16" s="49"/>
    </row>
    <row r="17" spans="1:6" ht="24.95" customHeight="1">
      <c r="A17" s="42">
        <v>9</v>
      </c>
      <c r="B17" s="22" t="s">
        <v>10</v>
      </c>
      <c r="C17" s="24" t="s">
        <v>9</v>
      </c>
      <c r="D17" s="35"/>
      <c r="E17" s="35"/>
      <c r="F17" s="25">
        <v>35</v>
      </c>
    </row>
    <row r="18" spans="1:6" ht="24.95" customHeight="1">
      <c r="A18" s="42">
        <v>10</v>
      </c>
      <c r="B18" s="59" t="s">
        <v>24</v>
      </c>
      <c r="C18" s="59" t="s">
        <v>25</v>
      </c>
      <c r="D18" s="30">
        <v>358</v>
      </c>
      <c r="E18" s="30" t="s">
        <v>26</v>
      </c>
      <c r="F18" s="29">
        <v>0.63</v>
      </c>
    </row>
    <row r="19" spans="1:6" ht="24.95" customHeight="1">
      <c r="A19" s="42">
        <v>11</v>
      </c>
      <c r="B19" s="59" t="s">
        <v>27</v>
      </c>
      <c r="C19" s="59" t="s">
        <v>25</v>
      </c>
      <c r="D19" s="30">
        <v>40</v>
      </c>
      <c r="E19" s="30" t="s">
        <v>26</v>
      </c>
      <c r="F19" s="29">
        <v>0.14499999999999999</v>
      </c>
    </row>
    <row r="20" spans="1:6" ht="24.95" customHeight="1">
      <c r="A20" s="42">
        <v>12</v>
      </c>
      <c r="B20" s="59" t="s">
        <v>28</v>
      </c>
      <c r="C20" s="59" t="s">
        <v>29</v>
      </c>
      <c r="D20" s="30">
        <v>42</v>
      </c>
      <c r="E20" s="30" t="s">
        <v>30</v>
      </c>
      <c r="F20" s="29">
        <v>1.9E-2</v>
      </c>
    </row>
    <row r="21" spans="1:6" ht="24.95" customHeight="1">
      <c r="A21" s="42">
        <v>13</v>
      </c>
      <c r="B21" s="59" t="s">
        <v>31</v>
      </c>
      <c r="C21" s="59" t="s">
        <v>32</v>
      </c>
      <c r="D21" s="30">
        <v>36</v>
      </c>
      <c r="E21" s="30" t="s">
        <v>30</v>
      </c>
      <c r="F21" s="29">
        <v>2.5000000000000001E-2</v>
      </c>
    </row>
    <row r="22" spans="1:6" ht="24.95" customHeight="1">
      <c r="A22" s="42">
        <v>14</v>
      </c>
      <c r="B22" s="59" t="s">
        <v>33</v>
      </c>
      <c r="C22" s="59" t="s">
        <v>34</v>
      </c>
      <c r="D22" s="30">
        <v>74</v>
      </c>
      <c r="E22" s="30" t="s">
        <v>35</v>
      </c>
      <c r="F22" s="29">
        <v>0.01</v>
      </c>
    </row>
    <row r="23" spans="1:6" ht="24.95" customHeight="1">
      <c r="A23" s="42">
        <v>15</v>
      </c>
      <c r="B23" s="59" t="s">
        <v>36</v>
      </c>
      <c r="C23" s="59" t="s">
        <v>37</v>
      </c>
      <c r="D23" s="30">
        <v>64</v>
      </c>
      <c r="E23" s="30" t="s">
        <v>35</v>
      </c>
      <c r="F23" s="29">
        <v>1.6E-2</v>
      </c>
    </row>
    <row r="24" spans="1:6" ht="24.95" customHeight="1">
      <c r="A24" s="42">
        <v>16</v>
      </c>
      <c r="B24" s="59" t="s">
        <v>38</v>
      </c>
      <c r="C24" s="59" t="s">
        <v>39</v>
      </c>
      <c r="D24" s="30">
        <v>60</v>
      </c>
      <c r="E24" s="30" t="s">
        <v>35</v>
      </c>
      <c r="F24" s="29">
        <v>1.4999999999999999E-2</v>
      </c>
    </row>
    <row r="25" spans="1:6" ht="24.95" customHeight="1">
      <c r="A25" s="42">
        <v>17</v>
      </c>
      <c r="B25" s="59" t="s">
        <v>40</v>
      </c>
      <c r="C25" s="59" t="s">
        <v>41</v>
      </c>
      <c r="D25" s="30">
        <v>20</v>
      </c>
      <c r="E25" s="30" t="s">
        <v>35</v>
      </c>
      <c r="F25" s="29">
        <v>6.2E-2</v>
      </c>
    </row>
    <row r="26" spans="1:6" ht="24.95" customHeight="1">
      <c r="A26" s="42">
        <v>18</v>
      </c>
      <c r="B26" s="59" t="s">
        <v>42</v>
      </c>
      <c r="C26" s="59"/>
      <c r="D26" s="30">
        <v>48</v>
      </c>
      <c r="E26" s="30" t="s">
        <v>35</v>
      </c>
      <c r="F26" s="29">
        <v>4.5999999999999999E-2</v>
      </c>
    </row>
    <row r="27" spans="1:6" ht="24.95" customHeight="1">
      <c r="A27" s="42">
        <v>19</v>
      </c>
      <c r="B27" s="59" t="s">
        <v>43</v>
      </c>
      <c r="C27" s="59"/>
      <c r="D27" s="30">
        <v>170</v>
      </c>
      <c r="E27" s="30" t="s">
        <v>35</v>
      </c>
      <c r="F27" s="29">
        <v>6.0000000000000001E-3</v>
      </c>
    </row>
    <row r="28" spans="1:6" ht="24.95" customHeight="1">
      <c r="A28" s="42">
        <v>20</v>
      </c>
      <c r="B28" s="59" t="s">
        <v>44</v>
      </c>
      <c r="C28" s="59" t="s">
        <v>45</v>
      </c>
      <c r="D28" s="30">
        <v>114</v>
      </c>
      <c r="E28" s="30" t="s">
        <v>35</v>
      </c>
      <c r="F28" s="29">
        <v>0.10299999999999999</v>
      </c>
    </row>
    <row r="29" spans="1:6" ht="24.95" customHeight="1">
      <c r="A29" s="42">
        <v>21</v>
      </c>
      <c r="B29" s="59" t="s">
        <v>46</v>
      </c>
      <c r="C29" s="59" t="s">
        <v>47</v>
      </c>
      <c r="D29" s="30">
        <v>200</v>
      </c>
      <c r="E29" s="30" t="s">
        <v>35</v>
      </c>
      <c r="F29" s="29">
        <v>2.4E-2</v>
      </c>
    </row>
    <row r="30" spans="1:6" ht="30" customHeight="1">
      <c r="A30" s="42">
        <v>22</v>
      </c>
      <c r="B30" s="59" t="s">
        <v>48</v>
      </c>
      <c r="C30" s="59" t="s">
        <v>49</v>
      </c>
      <c r="D30" s="30">
        <v>200</v>
      </c>
      <c r="E30" s="30" t="s">
        <v>35</v>
      </c>
      <c r="F30" s="29">
        <v>0.11</v>
      </c>
    </row>
    <row r="31" spans="1:6" ht="24.95" customHeight="1">
      <c r="A31" s="42">
        <v>23</v>
      </c>
      <c r="B31" s="59" t="s">
        <v>50</v>
      </c>
      <c r="C31" s="59" t="s">
        <v>51</v>
      </c>
      <c r="D31" s="30">
        <v>122</v>
      </c>
      <c r="E31" s="30" t="s">
        <v>35</v>
      </c>
      <c r="F31" s="29">
        <v>3.3000000000000002E-2</v>
      </c>
    </row>
    <row r="32" spans="1:6" ht="24.95" customHeight="1">
      <c r="A32" s="42">
        <v>24</v>
      </c>
      <c r="B32" s="59" t="s">
        <v>52</v>
      </c>
      <c r="C32" s="59"/>
      <c r="D32" s="30">
        <v>128</v>
      </c>
      <c r="E32" s="30" t="s">
        <v>35</v>
      </c>
      <c r="F32" s="29">
        <v>1.2999999999999999E-2</v>
      </c>
    </row>
    <row r="33" spans="1:6" ht="24.95" customHeight="1">
      <c r="A33" s="42">
        <v>25</v>
      </c>
      <c r="B33" s="59" t="s">
        <v>53</v>
      </c>
      <c r="C33" s="59"/>
      <c r="D33" s="30">
        <v>110</v>
      </c>
      <c r="E33" s="30" t="s">
        <v>35</v>
      </c>
      <c r="F33" s="29">
        <v>1.0999999999999999E-2</v>
      </c>
    </row>
    <row r="34" spans="1:6" ht="24.95" customHeight="1">
      <c r="A34" s="42">
        <v>26</v>
      </c>
      <c r="B34" s="59" t="s">
        <v>54</v>
      </c>
      <c r="C34" s="59" t="s">
        <v>55</v>
      </c>
      <c r="D34" s="30">
        <v>54</v>
      </c>
      <c r="E34" s="30" t="s">
        <v>30</v>
      </c>
      <c r="F34" s="29">
        <v>1.2999999999999999E-2</v>
      </c>
    </row>
    <row r="35" spans="1:6" ht="24.95" customHeight="1">
      <c r="A35" s="42">
        <v>27</v>
      </c>
      <c r="B35" s="59" t="s">
        <v>56</v>
      </c>
      <c r="C35" s="59" t="s">
        <v>55</v>
      </c>
      <c r="D35" s="30">
        <v>66</v>
      </c>
      <c r="E35" s="30" t="s">
        <v>30</v>
      </c>
      <c r="F35" s="29">
        <v>1.2E-2</v>
      </c>
    </row>
    <row r="36" spans="1:6" ht="24.95" customHeight="1">
      <c r="A36" s="42">
        <v>28</v>
      </c>
      <c r="B36" s="59" t="s">
        <v>57</v>
      </c>
      <c r="C36" s="59" t="s">
        <v>51</v>
      </c>
      <c r="D36" s="30">
        <v>190</v>
      </c>
      <c r="E36" s="30" t="s">
        <v>35</v>
      </c>
      <c r="F36" s="29">
        <v>0.2</v>
      </c>
    </row>
    <row r="37" spans="1:6" ht="24.95" customHeight="1">
      <c r="A37" s="42">
        <v>29</v>
      </c>
      <c r="B37" s="59" t="s">
        <v>58</v>
      </c>
      <c r="C37" s="59" t="s">
        <v>59</v>
      </c>
      <c r="D37" s="30">
        <v>80</v>
      </c>
      <c r="E37" s="30" t="s">
        <v>35</v>
      </c>
      <c r="F37" s="29">
        <v>0.109</v>
      </c>
    </row>
    <row r="38" spans="1:6" ht="24.95" customHeight="1">
      <c r="A38" s="42">
        <v>30</v>
      </c>
      <c r="B38" s="59" t="s">
        <v>60</v>
      </c>
      <c r="C38" s="59" t="s">
        <v>61</v>
      </c>
      <c r="D38" s="30">
        <v>138</v>
      </c>
      <c r="E38" s="30" t="s">
        <v>35</v>
      </c>
      <c r="F38" s="29">
        <v>0.108</v>
      </c>
    </row>
    <row r="39" spans="1:6" ht="24.95" customHeight="1">
      <c r="A39" s="42">
        <v>31</v>
      </c>
      <c r="B39" s="59" t="s">
        <v>62</v>
      </c>
      <c r="C39" s="59" t="s">
        <v>63</v>
      </c>
      <c r="D39" s="30">
        <v>140</v>
      </c>
      <c r="E39" s="30" t="s">
        <v>35</v>
      </c>
      <c r="F39" s="29">
        <v>7.5999999999999998E-2</v>
      </c>
    </row>
    <row r="40" spans="1:6" ht="24.95" customHeight="1">
      <c r="A40" s="42">
        <v>32</v>
      </c>
      <c r="B40" s="59" t="s">
        <v>64</v>
      </c>
      <c r="C40" s="59" t="s">
        <v>65</v>
      </c>
      <c r="D40" s="30">
        <v>320</v>
      </c>
      <c r="E40" s="30" t="s">
        <v>35</v>
      </c>
      <c r="F40" s="29">
        <v>3.2000000000000001E-2</v>
      </c>
    </row>
    <row r="41" spans="1:6" ht="24.95" customHeight="1">
      <c r="A41" s="42">
        <v>33</v>
      </c>
      <c r="B41" s="59" t="s">
        <v>66</v>
      </c>
      <c r="C41" s="59" t="s">
        <v>65</v>
      </c>
      <c r="D41" s="30">
        <v>90</v>
      </c>
      <c r="E41" s="30" t="s">
        <v>35</v>
      </c>
      <c r="F41" s="29">
        <v>8.9999999999999993E-3</v>
      </c>
    </row>
    <row r="42" spans="1:6" ht="24.95" customHeight="1">
      <c r="A42" s="42">
        <v>34</v>
      </c>
      <c r="B42" s="59" t="s">
        <v>67</v>
      </c>
      <c r="C42" s="59" t="s">
        <v>65</v>
      </c>
      <c r="D42" s="30">
        <v>90</v>
      </c>
      <c r="E42" s="30" t="s">
        <v>35</v>
      </c>
      <c r="F42" s="29">
        <v>8.9999999999999993E-3</v>
      </c>
    </row>
    <row r="43" spans="1:6" ht="24.95" customHeight="1">
      <c r="A43" s="42">
        <v>35</v>
      </c>
      <c r="B43" s="59" t="s">
        <v>68</v>
      </c>
      <c r="C43" s="59" t="s">
        <v>69</v>
      </c>
      <c r="D43" s="30">
        <v>130</v>
      </c>
      <c r="E43" s="30" t="s">
        <v>35</v>
      </c>
      <c r="F43" s="29">
        <v>7.0000000000000007E-2</v>
      </c>
    </row>
    <row r="44" spans="1:6" ht="30.75" customHeight="1">
      <c r="A44" s="42">
        <v>36</v>
      </c>
      <c r="B44" s="59" t="s">
        <v>70</v>
      </c>
      <c r="C44" s="59"/>
      <c r="D44" s="30">
        <v>172</v>
      </c>
      <c r="E44" s="30" t="s">
        <v>35</v>
      </c>
      <c r="F44" s="29">
        <v>8.0000000000000002E-3</v>
      </c>
    </row>
    <row r="45" spans="1:6" ht="24.95" customHeight="1">
      <c r="A45" s="42">
        <v>37</v>
      </c>
      <c r="B45" s="59" t="s">
        <v>71</v>
      </c>
      <c r="C45" s="61">
        <v>600</v>
      </c>
      <c r="D45" s="30">
        <v>32</v>
      </c>
      <c r="E45" s="30" t="s">
        <v>35</v>
      </c>
      <c r="F45" s="29">
        <v>2.8000000000000001E-2</v>
      </c>
    </row>
    <row r="46" spans="1:6" ht="24.95" customHeight="1">
      <c r="A46" s="42">
        <v>38</v>
      </c>
      <c r="B46" s="59" t="s">
        <v>72</v>
      </c>
      <c r="C46" s="59" t="s">
        <v>73</v>
      </c>
      <c r="D46" s="30">
        <v>66</v>
      </c>
      <c r="E46" s="30" t="s">
        <v>35</v>
      </c>
      <c r="F46" s="29">
        <v>2.4E-2</v>
      </c>
    </row>
    <row r="47" spans="1:6" ht="24.95" customHeight="1">
      <c r="A47" s="42">
        <v>39</v>
      </c>
      <c r="B47" s="59" t="s">
        <v>74</v>
      </c>
      <c r="C47" s="59" t="s">
        <v>75</v>
      </c>
      <c r="D47" s="30">
        <v>40</v>
      </c>
      <c r="E47" s="30" t="s">
        <v>35</v>
      </c>
      <c r="F47" s="29">
        <v>1.7999999999999999E-2</v>
      </c>
    </row>
    <row r="48" spans="1:6" ht="24.95" customHeight="1">
      <c r="A48" s="42">
        <v>40</v>
      </c>
      <c r="B48" s="59" t="s">
        <v>76</v>
      </c>
      <c r="C48" s="59" t="s">
        <v>77</v>
      </c>
      <c r="D48" s="30">
        <v>30</v>
      </c>
      <c r="E48" s="30" t="s">
        <v>35</v>
      </c>
      <c r="F48" s="29">
        <v>0.02</v>
      </c>
    </row>
    <row r="49" spans="1:6" ht="24.95" customHeight="1">
      <c r="A49" s="42">
        <v>41</v>
      </c>
      <c r="B49" s="59" t="s">
        <v>78</v>
      </c>
      <c r="C49" s="59" t="s">
        <v>79</v>
      </c>
      <c r="D49" s="30">
        <v>320</v>
      </c>
      <c r="E49" s="30" t="s">
        <v>35</v>
      </c>
      <c r="F49" s="29">
        <v>0.35499999999999998</v>
      </c>
    </row>
    <row r="50" spans="1:6" ht="39" customHeight="1">
      <c r="A50" s="42">
        <v>42</v>
      </c>
      <c r="B50" s="59" t="s">
        <v>80</v>
      </c>
      <c r="C50" s="59" t="s">
        <v>81</v>
      </c>
      <c r="D50" s="30">
        <v>50</v>
      </c>
      <c r="E50" s="30" t="s">
        <v>35</v>
      </c>
      <c r="F50" s="29">
        <v>0.13800000000000001</v>
      </c>
    </row>
    <row r="51" spans="1:6" ht="30.75" customHeight="1">
      <c r="A51" s="42">
        <v>43</v>
      </c>
      <c r="B51" s="59" t="s">
        <v>82</v>
      </c>
      <c r="C51" s="59" t="s">
        <v>83</v>
      </c>
      <c r="D51" s="30">
        <v>60</v>
      </c>
      <c r="E51" s="30" t="s">
        <v>35</v>
      </c>
      <c r="F51" s="29">
        <v>0.123</v>
      </c>
    </row>
    <row r="52" spans="1:6" ht="33" customHeight="1">
      <c r="A52" s="42">
        <v>44</v>
      </c>
      <c r="B52" s="59" t="s">
        <v>84</v>
      </c>
      <c r="C52" s="59" t="s">
        <v>85</v>
      </c>
      <c r="D52" s="30">
        <v>80</v>
      </c>
      <c r="E52" s="30" t="s">
        <v>35</v>
      </c>
      <c r="F52" s="29">
        <v>0.128</v>
      </c>
    </row>
    <row r="53" spans="1:6" ht="28.5" customHeight="1">
      <c r="A53" s="42">
        <v>45</v>
      </c>
      <c r="B53" s="59" t="s">
        <v>86</v>
      </c>
      <c r="C53" s="59" t="s">
        <v>87</v>
      </c>
      <c r="D53" s="30">
        <v>96</v>
      </c>
      <c r="E53" s="30" t="s">
        <v>35</v>
      </c>
      <c r="F53" s="29">
        <v>9.0999999999999998E-2</v>
      </c>
    </row>
    <row r="54" spans="1:6" ht="36" customHeight="1">
      <c r="A54" s="42">
        <v>46</v>
      </c>
      <c r="B54" s="59" t="s">
        <v>88</v>
      </c>
      <c r="C54" s="59" t="s">
        <v>89</v>
      </c>
      <c r="D54" s="30">
        <v>96</v>
      </c>
      <c r="E54" s="30" t="s">
        <v>35</v>
      </c>
      <c r="F54" s="29">
        <v>7.1999999999999995E-2</v>
      </c>
    </row>
    <row r="55" spans="1:6" ht="24.95" customHeight="1">
      <c r="A55" s="42">
        <v>47</v>
      </c>
      <c r="B55" s="59" t="s">
        <v>90</v>
      </c>
      <c r="C55" s="59" t="s">
        <v>91</v>
      </c>
      <c r="D55" s="30">
        <v>32</v>
      </c>
      <c r="E55" s="30" t="s">
        <v>35</v>
      </c>
      <c r="F55" s="29">
        <v>1.4E-2</v>
      </c>
    </row>
    <row r="56" spans="1:6" ht="24.95" customHeight="1">
      <c r="A56" s="42">
        <v>48</v>
      </c>
      <c r="B56" s="59" t="s">
        <v>92</v>
      </c>
      <c r="C56" s="59" t="s">
        <v>91</v>
      </c>
      <c r="D56" s="30">
        <v>64</v>
      </c>
      <c r="E56" s="30" t="s">
        <v>35</v>
      </c>
      <c r="F56" s="29">
        <v>5.0000000000000001E-3</v>
      </c>
    </row>
    <row r="57" spans="1:6" ht="24.95" customHeight="1">
      <c r="A57" s="42">
        <v>49</v>
      </c>
      <c r="B57" s="59" t="s">
        <v>93</v>
      </c>
      <c r="C57" s="59" t="s">
        <v>94</v>
      </c>
      <c r="D57" s="30">
        <v>16</v>
      </c>
      <c r="E57" s="30" t="s">
        <v>35</v>
      </c>
      <c r="F57" s="29">
        <v>1.0999999999999999E-2</v>
      </c>
    </row>
    <row r="58" spans="1:6" ht="24.95" customHeight="1">
      <c r="A58" s="42">
        <v>50</v>
      </c>
      <c r="B58" s="59" t="s">
        <v>95</v>
      </c>
      <c r="C58" s="59" t="s">
        <v>96</v>
      </c>
      <c r="D58" s="30">
        <v>32</v>
      </c>
      <c r="E58" s="30" t="s">
        <v>35</v>
      </c>
      <c r="F58" s="29">
        <v>4.0000000000000001E-3</v>
      </c>
    </row>
    <row r="59" spans="1:6" ht="24.95" customHeight="1">
      <c r="A59" s="42">
        <v>51</v>
      </c>
      <c r="B59" s="59" t="s">
        <v>97</v>
      </c>
      <c r="C59" s="59"/>
      <c r="D59" s="30">
        <v>12</v>
      </c>
      <c r="E59" s="30" t="s">
        <v>98</v>
      </c>
      <c r="F59" s="29">
        <v>3.0000000000000001E-3</v>
      </c>
    </row>
    <row r="60" spans="1:6" ht="24.95" customHeight="1">
      <c r="A60" s="42">
        <v>52</v>
      </c>
      <c r="B60" s="59" t="s">
        <v>99</v>
      </c>
      <c r="C60" s="59"/>
      <c r="D60" s="30">
        <v>48</v>
      </c>
      <c r="E60" s="30" t="s">
        <v>35</v>
      </c>
      <c r="F60" s="29">
        <v>1E-3</v>
      </c>
    </row>
    <row r="61" spans="1:6" ht="24.95" customHeight="1">
      <c r="A61" s="42">
        <v>53</v>
      </c>
      <c r="B61" s="59" t="s">
        <v>100</v>
      </c>
      <c r="C61" s="59" t="s">
        <v>101</v>
      </c>
      <c r="D61" s="30">
        <v>130</v>
      </c>
      <c r="E61" s="30" t="s">
        <v>35</v>
      </c>
      <c r="F61" s="29">
        <v>1.6E-2</v>
      </c>
    </row>
    <row r="62" spans="1:6" ht="24.95" customHeight="1">
      <c r="A62" s="42">
        <v>54</v>
      </c>
      <c r="B62" s="59" t="s">
        <v>102</v>
      </c>
      <c r="C62" s="59" t="s">
        <v>103</v>
      </c>
      <c r="D62" s="30">
        <v>100</v>
      </c>
      <c r="E62" s="30" t="s">
        <v>35</v>
      </c>
      <c r="F62" s="29">
        <v>0.01</v>
      </c>
    </row>
    <row r="63" spans="1:6" ht="24.95" customHeight="1">
      <c r="A63" s="42">
        <v>55</v>
      </c>
      <c r="B63" s="59" t="s">
        <v>104</v>
      </c>
      <c r="C63" s="59"/>
      <c r="D63" s="30">
        <v>46</v>
      </c>
      <c r="E63" s="30" t="s">
        <v>35</v>
      </c>
      <c r="F63" s="29">
        <v>7.0000000000000001E-3</v>
      </c>
    </row>
    <row r="64" spans="1:6" ht="24.95" customHeight="1">
      <c r="A64" s="42">
        <v>56</v>
      </c>
      <c r="B64" s="59" t="s">
        <v>105</v>
      </c>
      <c r="C64" s="59" t="s">
        <v>106</v>
      </c>
      <c r="D64" s="30">
        <v>40</v>
      </c>
      <c r="E64" s="30" t="s">
        <v>35</v>
      </c>
      <c r="F64" s="29">
        <v>0.3</v>
      </c>
    </row>
    <row r="65" spans="1:6" ht="24.95" customHeight="1">
      <c r="A65" s="42">
        <v>57</v>
      </c>
      <c r="B65" s="59" t="s">
        <v>107</v>
      </c>
      <c r="C65" s="59" t="s">
        <v>108</v>
      </c>
      <c r="D65" s="30">
        <v>40</v>
      </c>
      <c r="E65" s="30" t="s">
        <v>35</v>
      </c>
      <c r="F65" s="29">
        <v>0.2</v>
      </c>
    </row>
    <row r="66" spans="1:6" ht="24.95" customHeight="1">
      <c r="A66" s="42">
        <v>58</v>
      </c>
      <c r="B66" s="59" t="s">
        <v>109</v>
      </c>
      <c r="C66" s="59"/>
      <c r="D66" s="30">
        <v>16</v>
      </c>
      <c r="E66" s="30" t="s">
        <v>30</v>
      </c>
      <c r="F66" s="29">
        <v>5.0000000000000001E-3</v>
      </c>
    </row>
    <row r="67" spans="1:6" ht="24.95" customHeight="1">
      <c r="A67" s="42">
        <v>59</v>
      </c>
      <c r="B67" s="59" t="s">
        <v>110</v>
      </c>
      <c r="C67" s="59" t="s">
        <v>111</v>
      </c>
      <c r="D67" s="30">
        <v>840</v>
      </c>
      <c r="E67" s="30" t="s">
        <v>35</v>
      </c>
      <c r="F67" s="29">
        <v>4.2000000000000003E-2</v>
      </c>
    </row>
    <row r="68" spans="1:6" ht="24.95" customHeight="1">
      <c r="A68" s="42">
        <v>60</v>
      </c>
      <c r="B68" s="59" t="s">
        <v>112</v>
      </c>
      <c r="C68" s="59" t="s">
        <v>113</v>
      </c>
      <c r="D68" s="30">
        <v>840</v>
      </c>
      <c r="E68" s="30" t="s">
        <v>35</v>
      </c>
      <c r="F68" s="29">
        <v>3.4000000000000002E-2</v>
      </c>
    </row>
    <row r="69" spans="1:6" ht="24.95" customHeight="1">
      <c r="A69" s="42">
        <v>61</v>
      </c>
      <c r="B69" s="59" t="s">
        <v>114</v>
      </c>
      <c r="C69" s="59" t="s">
        <v>115</v>
      </c>
      <c r="D69" s="30">
        <v>1640</v>
      </c>
      <c r="E69" s="30" t="s">
        <v>35</v>
      </c>
      <c r="F69" s="29">
        <v>2.5000000000000001E-2</v>
      </c>
    </row>
    <row r="70" spans="1:6" ht="24.95" customHeight="1">
      <c r="A70" s="42">
        <v>62</v>
      </c>
      <c r="B70" s="59" t="s">
        <v>116</v>
      </c>
      <c r="C70" s="59"/>
      <c r="D70" s="30">
        <v>500</v>
      </c>
      <c r="E70" s="30" t="s">
        <v>35</v>
      </c>
      <c r="F70" s="29">
        <v>0.19</v>
      </c>
    </row>
    <row r="71" spans="1:6" ht="24.95" customHeight="1">
      <c r="A71" s="42">
        <v>63</v>
      </c>
      <c r="B71" s="59" t="s">
        <v>117</v>
      </c>
      <c r="C71" s="59" t="s">
        <v>118</v>
      </c>
      <c r="D71" s="30">
        <v>100</v>
      </c>
      <c r="E71" s="30" t="s">
        <v>35</v>
      </c>
      <c r="F71" s="29">
        <v>3.4000000000000002E-2</v>
      </c>
    </row>
    <row r="72" spans="1:6" ht="24.95" customHeight="1">
      <c r="A72" s="42">
        <v>64</v>
      </c>
      <c r="B72" s="59" t="s">
        <v>119</v>
      </c>
      <c r="C72" s="59"/>
      <c r="D72" s="30">
        <v>20</v>
      </c>
      <c r="E72" s="30" t="s">
        <v>35</v>
      </c>
      <c r="F72" s="29">
        <v>1.2999999999999999E-2</v>
      </c>
    </row>
    <row r="73" spans="1:6" ht="24.95" customHeight="1">
      <c r="A73" s="42">
        <v>65</v>
      </c>
      <c r="B73" s="59" t="s">
        <v>120</v>
      </c>
      <c r="C73" s="59" t="s">
        <v>121</v>
      </c>
      <c r="D73" s="30">
        <v>4</v>
      </c>
      <c r="E73" s="30" t="s">
        <v>35</v>
      </c>
      <c r="F73" s="29">
        <v>1.9E-2</v>
      </c>
    </row>
    <row r="74" spans="1:6" ht="24.95" customHeight="1">
      <c r="A74" s="42">
        <v>66</v>
      </c>
      <c r="B74" s="59" t="s">
        <v>122</v>
      </c>
      <c r="C74" s="59" t="s">
        <v>121</v>
      </c>
      <c r="D74" s="30">
        <v>6</v>
      </c>
      <c r="E74" s="30" t="s">
        <v>35</v>
      </c>
      <c r="F74" s="29">
        <v>1.7999999999999999E-2</v>
      </c>
    </row>
    <row r="75" spans="1:6" ht="24.95" customHeight="1">
      <c r="A75" s="42">
        <v>67</v>
      </c>
      <c r="B75" s="59" t="s">
        <v>123</v>
      </c>
      <c r="C75" s="59"/>
      <c r="D75" s="30">
        <v>6</v>
      </c>
      <c r="E75" s="30" t="s">
        <v>35</v>
      </c>
      <c r="F75" s="29">
        <v>0.03</v>
      </c>
    </row>
    <row r="76" spans="1:6" ht="24.95" customHeight="1">
      <c r="A76" s="42">
        <v>68</v>
      </c>
      <c r="B76" s="59" t="s">
        <v>124</v>
      </c>
      <c r="C76" s="59" t="s">
        <v>125</v>
      </c>
      <c r="D76" s="30">
        <v>2</v>
      </c>
      <c r="E76" s="30" t="s">
        <v>35</v>
      </c>
      <c r="F76" s="29">
        <v>0.01</v>
      </c>
    </row>
    <row r="77" spans="1:6" ht="24.95" customHeight="1">
      <c r="A77" s="42">
        <v>69</v>
      </c>
      <c r="B77" s="59" t="s">
        <v>126</v>
      </c>
      <c r="C77" s="59" t="s">
        <v>125</v>
      </c>
      <c r="D77" s="30">
        <v>2</v>
      </c>
      <c r="E77" s="30" t="s">
        <v>35</v>
      </c>
      <c r="F77" s="29">
        <v>0.01</v>
      </c>
    </row>
    <row r="78" spans="1:6" ht="24.95" customHeight="1">
      <c r="A78" s="42">
        <v>70</v>
      </c>
      <c r="B78" s="59" t="s">
        <v>127</v>
      </c>
      <c r="C78" s="59" t="s">
        <v>128</v>
      </c>
      <c r="D78" s="30">
        <v>4</v>
      </c>
      <c r="E78" s="30" t="s">
        <v>35</v>
      </c>
      <c r="F78" s="29">
        <v>2.5999999999999999E-2</v>
      </c>
    </row>
    <row r="79" spans="1:6" ht="24.95" customHeight="1">
      <c r="A79" s="42">
        <v>71</v>
      </c>
      <c r="B79" s="59" t="s">
        <v>129</v>
      </c>
      <c r="C79" s="59" t="s">
        <v>130</v>
      </c>
      <c r="D79" s="30">
        <v>6</v>
      </c>
      <c r="E79" s="30" t="s">
        <v>35</v>
      </c>
      <c r="F79" s="29">
        <v>1E-3</v>
      </c>
    </row>
    <row r="80" spans="1:6" ht="24.95" customHeight="1">
      <c r="A80" s="42">
        <v>72</v>
      </c>
      <c r="B80" s="59" t="s">
        <v>131</v>
      </c>
      <c r="C80" s="59" t="s">
        <v>132</v>
      </c>
      <c r="D80" s="30">
        <v>48</v>
      </c>
      <c r="E80" s="30" t="s">
        <v>133</v>
      </c>
      <c r="F80" s="29">
        <v>0.61399999999999999</v>
      </c>
    </row>
    <row r="81" spans="1:6" ht="24.95" customHeight="1">
      <c r="A81" s="42">
        <v>73</v>
      </c>
      <c r="B81" s="59" t="s">
        <v>134</v>
      </c>
      <c r="C81" s="59" t="s">
        <v>135</v>
      </c>
      <c r="D81" s="30">
        <v>1200</v>
      </c>
      <c r="E81" s="30" t="s">
        <v>35</v>
      </c>
      <c r="F81" s="29">
        <v>0.51</v>
      </c>
    </row>
    <row r="82" spans="1:6" ht="24.95" customHeight="1">
      <c r="A82" s="42">
        <v>74</v>
      </c>
      <c r="B82" s="59" t="s">
        <v>136</v>
      </c>
      <c r="C82" s="59" t="s">
        <v>137</v>
      </c>
      <c r="D82" s="30">
        <v>240</v>
      </c>
      <c r="E82" s="30" t="s">
        <v>35</v>
      </c>
      <c r="F82" s="29">
        <v>0.46700000000000003</v>
      </c>
    </row>
    <row r="83" spans="1:6" ht="24.95" customHeight="1">
      <c r="A83" s="42">
        <v>75</v>
      </c>
      <c r="B83" s="59" t="s">
        <v>138</v>
      </c>
      <c r="C83" s="59" t="s">
        <v>139</v>
      </c>
      <c r="D83" s="30">
        <v>600</v>
      </c>
      <c r="E83" s="30" t="s">
        <v>140</v>
      </c>
      <c r="F83" s="29">
        <v>0.192</v>
      </c>
    </row>
    <row r="84" spans="1:6" ht="24.95" customHeight="1">
      <c r="A84" s="42">
        <v>76</v>
      </c>
      <c r="B84" s="59" t="s">
        <v>141</v>
      </c>
      <c r="C84" s="59"/>
      <c r="D84" s="30">
        <v>300</v>
      </c>
      <c r="E84" s="30" t="s">
        <v>142</v>
      </c>
      <c r="F84" s="29">
        <v>0.218</v>
      </c>
    </row>
    <row r="85" spans="1:6" ht="24.95" customHeight="1">
      <c r="A85" s="42">
        <v>77</v>
      </c>
      <c r="B85" s="59" t="s">
        <v>143</v>
      </c>
      <c r="C85" s="59" t="s">
        <v>132</v>
      </c>
      <c r="D85" s="30">
        <v>240</v>
      </c>
      <c r="E85" s="30" t="s">
        <v>133</v>
      </c>
      <c r="F85" s="29">
        <v>1.627</v>
      </c>
    </row>
    <row r="86" spans="1:6" ht="30.75" customHeight="1">
      <c r="A86" s="42">
        <v>78</v>
      </c>
      <c r="B86" s="59" t="s">
        <v>144</v>
      </c>
      <c r="C86" s="59" t="s">
        <v>145</v>
      </c>
      <c r="D86" s="30">
        <v>10</v>
      </c>
      <c r="E86" s="30" t="s">
        <v>35</v>
      </c>
      <c r="F86" s="29">
        <v>0.46899999999999997</v>
      </c>
    </row>
    <row r="87" spans="1:6" ht="24.95" customHeight="1">
      <c r="A87" s="42">
        <v>79</v>
      </c>
      <c r="B87" s="59" t="s">
        <v>146</v>
      </c>
      <c r="C87" s="59" t="s">
        <v>147</v>
      </c>
      <c r="D87" s="30">
        <v>5000</v>
      </c>
      <c r="E87" s="30" t="s">
        <v>35</v>
      </c>
      <c r="F87" s="29">
        <v>0.75</v>
      </c>
    </row>
    <row r="88" spans="1:6" ht="24.95" customHeight="1">
      <c r="A88" s="42">
        <v>80</v>
      </c>
      <c r="B88" s="59" t="s">
        <v>148</v>
      </c>
      <c r="C88" s="59"/>
      <c r="D88" s="30">
        <v>8</v>
      </c>
      <c r="E88" s="30" t="s">
        <v>35</v>
      </c>
      <c r="F88" s="29">
        <v>0.70399999999999996</v>
      </c>
    </row>
    <row r="89" spans="1:6" ht="24.95" customHeight="1">
      <c r="A89" s="42">
        <v>81</v>
      </c>
      <c r="B89" s="59" t="s">
        <v>149</v>
      </c>
      <c r="C89" s="59"/>
      <c r="D89" s="30">
        <v>1200</v>
      </c>
      <c r="E89" s="30" t="s">
        <v>35</v>
      </c>
      <c r="F89" s="29">
        <v>0.74399999999999999</v>
      </c>
    </row>
    <row r="90" spans="1:6" ht="32.25" customHeight="1">
      <c r="A90" s="42">
        <v>82</v>
      </c>
      <c r="B90" s="59" t="s">
        <v>150</v>
      </c>
      <c r="C90" s="59" t="s">
        <v>151</v>
      </c>
      <c r="D90" s="30">
        <v>32</v>
      </c>
      <c r="E90" s="30" t="s">
        <v>35</v>
      </c>
      <c r="F90" s="29">
        <v>0.214</v>
      </c>
    </row>
    <row r="91" spans="1:6" ht="24.95" customHeight="1">
      <c r="A91" s="42">
        <v>83</v>
      </c>
      <c r="B91" s="59" t="s">
        <v>152</v>
      </c>
      <c r="C91" s="59" t="s">
        <v>147</v>
      </c>
      <c r="D91" s="30">
        <v>3000</v>
      </c>
      <c r="E91" s="30" t="s">
        <v>140</v>
      </c>
      <c r="F91" s="29">
        <v>2.0099999999999998</v>
      </c>
    </row>
    <row r="92" spans="1:6" ht="24.95" customHeight="1">
      <c r="A92" s="42"/>
      <c r="B92" s="59"/>
      <c r="C92" s="59"/>
      <c r="D92" s="30"/>
      <c r="E92" s="30"/>
      <c r="F92" s="29"/>
    </row>
    <row r="93" spans="1:6" ht="24.95" customHeight="1">
      <c r="A93" s="42"/>
      <c r="B93" s="64" t="s">
        <v>238</v>
      </c>
      <c r="C93" s="59"/>
      <c r="D93" s="30"/>
      <c r="E93" s="30"/>
      <c r="F93" s="29"/>
    </row>
    <row r="94" spans="1:6" ht="35.25" customHeight="1">
      <c r="A94" s="42">
        <v>84</v>
      </c>
      <c r="B94" s="31" t="s">
        <v>181</v>
      </c>
      <c r="C94" s="23" t="s">
        <v>184</v>
      </c>
      <c r="D94" s="23">
        <v>141</v>
      </c>
      <c r="E94" s="23" t="s">
        <v>183</v>
      </c>
      <c r="F94" s="32">
        <f>250683125/100000</f>
        <v>2506.8312500000002</v>
      </c>
    </row>
    <row r="95" spans="1:6" ht="33" customHeight="1">
      <c r="A95" s="42">
        <v>85</v>
      </c>
      <c r="B95" s="31" t="s">
        <v>181</v>
      </c>
      <c r="C95" s="23" t="s">
        <v>185</v>
      </c>
      <c r="D95" s="23">
        <v>6</v>
      </c>
      <c r="E95" s="23" t="s">
        <v>183</v>
      </c>
      <c r="F95" s="32">
        <f>14144826/100000</f>
        <v>141.44826</v>
      </c>
    </row>
    <row r="96" spans="1:6" ht="29.25" customHeight="1">
      <c r="A96" s="42">
        <v>86</v>
      </c>
      <c r="B96" s="31" t="s">
        <v>186</v>
      </c>
      <c r="C96" s="23" t="s">
        <v>187</v>
      </c>
      <c r="D96" s="23">
        <v>40</v>
      </c>
      <c r="E96" s="23" t="s">
        <v>188</v>
      </c>
      <c r="F96" s="32">
        <f>231627330/100000</f>
        <v>2316.2732999999998</v>
      </c>
    </row>
    <row r="97" spans="1:6" ht="24.95" customHeight="1">
      <c r="A97" s="42">
        <v>87</v>
      </c>
      <c r="B97" s="31" t="s">
        <v>189</v>
      </c>
      <c r="C97" s="23" t="s">
        <v>187</v>
      </c>
      <c r="D97" s="23">
        <v>53</v>
      </c>
      <c r="E97" s="23" t="s">
        <v>188</v>
      </c>
      <c r="F97" s="32">
        <f>306906212/100000</f>
        <v>3069.06212</v>
      </c>
    </row>
    <row r="98" spans="1:6" ht="24.95" customHeight="1">
      <c r="A98" s="42">
        <v>88</v>
      </c>
      <c r="B98" s="31" t="s">
        <v>189</v>
      </c>
      <c r="C98" s="23" t="s">
        <v>225</v>
      </c>
      <c r="D98" s="23">
        <v>11.86</v>
      </c>
      <c r="E98" s="23" t="s">
        <v>188</v>
      </c>
      <c r="F98" s="32">
        <f>199738444/100000</f>
        <v>1997.38444</v>
      </c>
    </row>
    <row r="99" spans="1:6" ht="24.95" customHeight="1">
      <c r="A99" s="42">
        <v>89</v>
      </c>
      <c r="B99" s="31" t="s">
        <v>189</v>
      </c>
      <c r="C99" s="23" t="s">
        <v>184</v>
      </c>
      <c r="D99" s="23">
        <v>260</v>
      </c>
      <c r="E99" s="23" t="s">
        <v>188</v>
      </c>
      <c r="F99" s="32">
        <f>160583133/100000</f>
        <v>1605.83133</v>
      </c>
    </row>
    <row r="100" spans="1:6" ht="24.95" customHeight="1">
      <c r="A100" s="42">
        <v>90</v>
      </c>
      <c r="B100" s="31" t="s">
        <v>189</v>
      </c>
      <c r="C100" s="23" t="s">
        <v>185</v>
      </c>
      <c r="D100" s="23">
        <v>54.4</v>
      </c>
      <c r="E100" s="23" t="s">
        <v>188</v>
      </c>
      <c r="F100" s="32">
        <f>208755994/100000</f>
        <v>2087.5599400000001</v>
      </c>
    </row>
    <row r="101" spans="1:6" ht="24.95" customHeight="1">
      <c r="A101" s="42">
        <v>91</v>
      </c>
      <c r="B101" s="31" t="s">
        <v>189</v>
      </c>
      <c r="C101" s="23" t="s">
        <v>190</v>
      </c>
      <c r="D101" s="23">
        <v>52.6</v>
      </c>
      <c r="E101" s="23" t="s">
        <v>188</v>
      </c>
      <c r="F101" s="32">
        <f>127805735/100000</f>
        <v>1278.05735</v>
      </c>
    </row>
    <row r="102" spans="1:6" ht="24.95" customHeight="1">
      <c r="A102" s="42">
        <v>92</v>
      </c>
      <c r="B102" s="31" t="s">
        <v>191</v>
      </c>
      <c r="C102" s="23" t="s">
        <v>226</v>
      </c>
      <c r="D102" s="23">
        <v>5</v>
      </c>
      <c r="E102" s="23" t="s">
        <v>183</v>
      </c>
      <c r="F102" s="32">
        <f>147681083/100000</f>
        <v>1476.8108299999999</v>
      </c>
    </row>
    <row r="103" spans="1:6" ht="24.95" customHeight="1">
      <c r="A103" s="42">
        <v>93</v>
      </c>
      <c r="B103" s="31" t="s">
        <v>191</v>
      </c>
      <c r="C103" s="23" t="s">
        <v>227</v>
      </c>
      <c r="D103" s="23">
        <v>2</v>
      </c>
      <c r="E103" s="23" t="s">
        <v>183</v>
      </c>
      <c r="F103" s="32">
        <f>41406000/100000</f>
        <v>414.06</v>
      </c>
    </row>
    <row r="104" spans="1:6" ht="24.95" customHeight="1">
      <c r="A104" s="42">
        <v>94</v>
      </c>
      <c r="B104" s="31" t="s">
        <v>191</v>
      </c>
      <c r="C104" s="23" t="s">
        <v>228</v>
      </c>
      <c r="D104" s="23">
        <v>4</v>
      </c>
      <c r="E104" s="23" t="s">
        <v>183</v>
      </c>
      <c r="F104" s="32">
        <f>122199200/100000</f>
        <v>1221.992</v>
      </c>
    </row>
    <row r="105" spans="1:6" ht="24.95" customHeight="1">
      <c r="A105" s="42">
        <v>95</v>
      </c>
      <c r="B105" s="31" t="s">
        <v>193</v>
      </c>
      <c r="C105" s="23" t="s">
        <v>194</v>
      </c>
      <c r="D105" s="23">
        <v>5</v>
      </c>
      <c r="E105" s="23" t="s">
        <v>183</v>
      </c>
      <c r="F105" s="32">
        <f>196218750/100000</f>
        <v>1962.1875</v>
      </c>
    </row>
    <row r="106" spans="1:6" ht="33.75" customHeight="1">
      <c r="A106" s="42">
        <v>96</v>
      </c>
      <c r="B106" s="31" t="s">
        <v>195</v>
      </c>
      <c r="C106" s="23" t="s">
        <v>196</v>
      </c>
      <c r="D106" s="23">
        <v>42</v>
      </c>
      <c r="E106" s="23" t="s">
        <v>183</v>
      </c>
      <c r="F106" s="32">
        <f>77233333/100000</f>
        <v>772.33333000000005</v>
      </c>
    </row>
    <row r="107" spans="1:6" ht="45" customHeight="1">
      <c r="A107" s="42">
        <v>97</v>
      </c>
      <c r="B107" s="31" t="s">
        <v>197</v>
      </c>
      <c r="C107" s="23" t="s">
        <v>239</v>
      </c>
      <c r="D107" s="23">
        <v>334</v>
      </c>
      <c r="E107" s="23" t="s">
        <v>188</v>
      </c>
      <c r="F107" s="32">
        <f>304038038/100000</f>
        <v>3040.3803800000001</v>
      </c>
    </row>
    <row r="108" spans="1:6" ht="34.5" customHeight="1">
      <c r="A108" s="42">
        <v>98</v>
      </c>
      <c r="B108" s="31" t="s">
        <v>198</v>
      </c>
      <c r="C108" s="23" t="s">
        <v>240</v>
      </c>
      <c r="D108" s="23">
        <v>263</v>
      </c>
      <c r="E108" s="23" t="s">
        <v>188</v>
      </c>
      <c r="F108" s="32">
        <f>22570640/100000</f>
        <v>225.7064</v>
      </c>
    </row>
    <row r="109" spans="1:6" ht="29.25" customHeight="1">
      <c r="A109" s="42">
        <v>99</v>
      </c>
      <c r="B109" s="31" t="s">
        <v>242</v>
      </c>
      <c r="C109" s="31" t="s">
        <v>230</v>
      </c>
      <c r="D109" s="23">
        <v>3</v>
      </c>
      <c r="E109" s="23" t="s">
        <v>215</v>
      </c>
      <c r="F109" s="32">
        <f>5948820/100000</f>
        <v>59.488199999999999</v>
      </c>
    </row>
    <row r="110" spans="1:6" ht="45.75" customHeight="1">
      <c r="A110" s="42">
        <v>100</v>
      </c>
      <c r="B110" s="31" t="s">
        <v>243</v>
      </c>
      <c r="C110" s="23" t="s">
        <v>217</v>
      </c>
      <c r="D110" s="23">
        <v>640</v>
      </c>
      <c r="E110" s="23" t="s">
        <v>218</v>
      </c>
      <c r="F110" s="32">
        <f>40963120/100000</f>
        <v>409.63119999999998</v>
      </c>
    </row>
    <row r="111" spans="1:6" ht="24.95" customHeight="1">
      <c r="A111" s="42">
        <v>101</v>
      </c>
      <c r="B111" s="31" t="s">
        <v>221</v>
      </c>
      <c r="C111" s="31" t="s">
        <v>231</v>
      </c>
      <c r="D111" s="23">
        <v>62</v>
      </c>
      <c r="E111" s="23" t="s">
        <v>183</v>
      </c>
      <c r="F111" s="32">
        <f>12488784/100000</f>
        <v>124.88784</v>
      </c>
    </row>
    <row r="112" spans="1:6" ht="24.95" customHeight="1">
      <c r="A112" s="42">
        <v>102</v>
      </c>
      <c r="B112" s="37" t="s">
        <v>223</v>
      </c>
      <c r="C112" s="37" t="s">
        <v>224</v>
      </c>
      <c r="D112" s="23">
        <v>20</v>
      </c>
      <c r="E112" s="23" t="s">
        <v>183</v>
      </c>
      <c r="F112" s="32">
        <f>4116000/100000</f>
        <v>41.16</v>
      </c>
    </row>
    <row r="113" spans="1:6" ht="24.95" customHeight="1">
      <c r="A113" s="42">
        <v>103</v>
      </c>
      <c r="B113" s="70" t="s">
        <v>252</v>
      </c>
      <c r="C113" s="70" t="s">
        <v>254</v>
      </c>
      <c r="D113" s="72" t="s">
        <v>14</v>
      </c>
      <c r="E113" s="72"/>
      <c r="F113" s="72"/>
    </row>
    <row r="114" spans="1:6" ht="24.95" customHeight="1">
      <c r="A114" s="42"/>
      <c r="B114" s="60"/>
      <c r="C114" s="62" t="s">
        <v>241</v>
      </c>
      <c r="D114" s="35"/>
      <c r="E114" s="35"/>
      <c r="F114" s="50">
        <f>SUM(F4:F113)</f>
        <v>48612.294040000015</v>
      </c>
    </row>
    <row r="115" spans="1:6" ht="24.95" customHeight="1">
      <c r="A115" s="52"/>
      <c r="B115" s="65"/>
      <c r="C115" s="63"/>
      <c r="D115" s="55"/>
      <c r="E115" s="55"/>
      <c r="F115" s="51"/>
    </row>
  </sheetData>
  <mergeCells count="2">
    <mergeCell ref="A1:F1"/>
    <mergeCell ref="A2:F2"/>
  </mergeCells>
  <pageMargins left="0.7" right="0.46" top="0.31" bottom="0.3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2"/>
  <sheetViews>
    <sheetView topLeftCell="A76" workbookViewId="0">
      <selection activeCell="C85" sqref="C85"/>
    </sheetView>
  </sheetViews>
  <sheetFormatPr defaultRowHeight="24.95" customHeight="1"/>
  <cols>
    <col min="1" max="1" width="9.140625" style="6"/>
    <col min="2" max="2" width="25.28515625" style="5" customWidth="1"/>
    <col min="3" max="3" width="33.28515625" customWidth="1"/>
    <col min="4" max="4" width="9.5703125" style="6" customWidth="1"/>
    <col min="5" max="5" width="11.7109375" style="6" customWidth="1"/>
    <col min="6" max="6" width="12.42578125" customWidth="1"/>
  </cols>
  <sheetData>
    <row r="2" spans="1:6" ht="39" customHeight="1">
      <c r="A2" s="86" t="s">
        <v>244</v>
      </c>
      <c r="B2" s="86"/>
      <c r="C2" s="86"/>
      <c r="D2" s="86"/>
      <c r="E2" s="86"/>
      <c r="F2" s="86"/>
    </row>
    <row r="3" spans="1:6" ht="24.95" customHeight="1">
      <c r="A3" s="87" t="s">
        <v>246</v>
      </c>
      <c r="B3" s="87"/>
      <c r="C3" s="87"/>
      <c r="D3" s="87"/>
      <c r="E3" s="87"/>
      <c r="F3" s="87"/>
    </row>
    <row r="4" spans="1:6" s="5" customFormat="1" ht="76.5" customHeight="1">
      <c r="A4" s="8" t="s">
        <v>0</v>
      </c>
      <c r="B4" s="7" t="s">
        <v>1</v>
      </c>
      <c r="C4" s="7" t="s">
        <v>2</v>
      </c>
      <c r="D4" s="8" t="s">
        <v>3</v>
      </c>
      <c r="E4" s="8" t="s">
        <v>5</v>
      </c>
      <c r="F4" s="7" t="s">
        <v>6</v>
      </c>
    </row>
    <row r="5" spans="1:6" ht="24.95" customHeight="1">
      <c r="A5" s="14"/>
      <c r="B5" s="58" t="s">
        <v>237</v>
      </c>
      <c r="C5" s="56"/>
      <c r="D5" s="14"/>
      <c r="E5" s="14"/>
      <c r="F5" s="13"/>
    </row>
    <row r="6" spans="1:6" ht="24.95" customHeight="1">
      <c r="A6" s="14">
        <v>1</v>
      </c>
      <c r="B6" s="53" t="s">
        <v>179</v>
      </c>
      <c r="C6" s="10" t="s">
        <v>180</v>
      </c>
      <c r="D6" s="12">
        <v>1</v>
      </c>
      <c r="E6" s="12" t="s">
        <v>172</v>
      </c>
      <c r="F6" s="11">
        <v>0.15</v>
      </c>
    </row>
    <row r="7" spans="1:6" ht="24.95" customHeight="1">
      <c r="A7" s="14">
        <v>2</v>
      </c>
      <c r="B7" s="53" t="s">
        <v>24</v>
      </c>
      <c r="C7" s="10" t="s">
        <v>25</v>
      </c>
      <c r="D7" s="12">
        <v>358</v>
      </c>
      <c r="E7" s="12" t="s">
        <v>26</v>
      </c>
      <c r="F7" s="11">
        <v>0.63</v>
      </c>
    </row>
    <row r="8" spans="1:6" ht="24.95" customHeight="1">
      <c r="A8" s="14">
        <v>3</v>
      </c>
      <c r="B8" s="53" t="s">
        <v>27</v>
      </c>
      <c r="C8" s="10" t="s">
        <v>25</v>
      </c>
      <c r="D8" s="12">
        <v>40</v>
      </c>
      <c r="E8" s="12" t="s">
        <v>26</v>
      </c>
      <c r="F8" s="11">
        <v>0.14499999999999999</v>
      </c>
    </row>
    <row r="9" spans="1:6" ht="24.95" customHeight="1">
      <c r="A9" s="14">
        <v>4</v>
      </c>
      <c r="B9" s="53" t="s">
        <v>28</v>
      </c>
      <c r="C9" s="10" t="s">
        <v>29</v>
      </c>
      <c r="D9" s="12">
        <v>21</v>
      </c>
      <c r="E9" s="12" t="s">
        <v>30</v>
      </c>
      <c r="F9" s="11">
        <v>8.9999999999999993E-3</v>
      </c>
    </row>
    <row r="10" spans="1:6" ht="24.95" customHeight="1">
      <c r="A10" s="14">
        <v>5</v>
      </c>
      <c r="B10" s="53" t="s">
        <v>31</v>
      </c>
      <c r="C10" s="10" t="s">
        <v>32</v>
      </c>
      <c r="D10" s="12">
        <v>18</v>
      </c>
      <c r="E10" s="12" t="s">
        <v>30</v>
      </c>
      <c r="F10" s="11">
        <v>1.2999999999999999E-2</v>
      </c>
    </row>
    <row r="11" spans="1:6" ht="28.5" customHeight="1">
      <c r="A11" s="14">
        <v>6</v>
      </c>
      <c r="B11" s="53" t="s">
        <v>33</v>
      </c>
      <c r="C11" s="10" t="s">
        <v>34</v>
      </c>
      <c r="D11" s="12">
        <v>74</v>
      </c>
      <c r="E11" s="12" t="s">
        <v>35</v>
      </c>
      <c r="F11" s="11">
        <v>0.01</v>
      </c>
    </row>
    <row r="12" spans="1:6" ht="24.95" customHeight="1">
      <c r="A12" s="14">
        <v>7</v>
      </c>
      <c r="B12" s="53" t="s">
        <v>36</v>
      </c>
      <c r="C12" s="10" t="s">
        <v>37</v>
      </c>
      <c r="D12" s="12">
        <v>64</v>
      </c>
      <c r="E12" s="12" t="s">
        <v>35</v>
      </c>
      <c r="F12" s="11">
        <v>1.6E-2</v>
      </c>
    </row>
    <row r="13" spans="1:6" ht="30" customHeight="1">
      <c r="A13" s="14">
        <v>8</v>
      </c>
      <c r="B13" s="53" t="s">
        <v>38</v>
      </c>
      <c r="C13" s="10" t="s">
        <v>39</v>
      </c>
      <c r="D13" s="12">
        <v>60</v>
      </c>
      <c r="E13" s="12" t="s">
        <v>35</v>
      </c>
      <c r="F13" s="11">
        <v>1.4999999999999999E-2</v>
      </c>
    </row>
    <row r="14" spans="1:6" ht="24.95" customHeight="1">
      <c r="A14" s="14">
        <v>9</v>
      </c>
      <c r="B14" s="53" t="s">
        <v>43</v>
      </c>
      <c r="C14" s="10"/>
      <c r="D14" s="12">
        <v>30</v>
      </c>
      <c r="E14" s="12" t="s">
        <v>35</v>
      </c>
      <c r="F14" s="11">
        <v>1E-3</v>
      </c>
    </row>
    <row r="15" spans="1:6" ht="32.25" customHeight="1">
      <c r="A15" s="14">
        <v>10</v>
      </c>
      <c r="B15" s="53" t="s">
        <v>44</v>
      </c>
      <c r="C15" s="10" t="s">
        <v>45</v>
      </c>
      <c r="D15" s="12">
        <v>57</v>
      </c>
      <c r="E15" s="12" t="s">
        <v>35</v>
      </c>
      <c r="F15" s="11">
        <v>5.1999999999999998E-2</v>
      </c>
    </row>
    <row r="16" spans="1:6" ht="24.95" customHeight="1">
      <c r="A16" s="14">
        <v>11</v>
      </c>
      <c r="B16" s="53" t="s">
        <v>46</v>
      </c>
      <c r="C16" s="10" t="s">
        <v>47</v>
      </c>
      <c r="D16" s="12">
        <v>100</v>
      </c>
      <c r="E16" s="12" t="s">
        <v>35</v>
      </c>
      <c r="F16" s="11">
        <v>1.2E-2</v>
      </c>
    </row>
    <row r="17" spans="1:6" ht="30" customHeight="1">
      <c r="A17" s="14">
        <v>12</v>
      </c>
      <c r="B17" s="53" t="s">
        <v>48</v>
      </c>
      <c r="C17" s="53" t="s">
        <v>49</v>
      </c>
      <c r="D17" s="12">
        <v>100</v>
      </c>
      <c r="E17" s="12" t="s">
        <v>35</v>
      </c>
      <c r="F17" s="11">
        <v>5.5E-2</v>
      </c>
    </row>
    <row r="18" spans="1:6" ht="24.95" customHeight="1">
      <c r="A18" s="14">
        <v>13</v>
      </c>
      <c r="B18" s="53" t="s">
        <v>50</v>
      </c>
      <c r="C18" s="10" t="s">
        <v>51</v>
      </c>
      <c r="D18" s="12">
        <v>62</v>
      </c>
      <c r="E18" s="12" t="s">
        <v>35</v>
      </c>
      <c r="F18" s="11">
        <v>1.7000000000000001E-2</v>
      </c>
    </row>
    <row r="19" spans="1:6" ht="24.95" customHeight="1">
      <c r="A19" s="14">
        <v>14</v>
      </c>
      <c r="B19" s="53" t="s">
        <v>52</v>
      </c>
      <c r="C19" s="10"/>
      <c r="D19" s="12">
        <v>64</v>
      </c>
      <c r="E19" s="12" t="s">
        <v>35</v>
      </c>
      <c r="F19" s="11">
        <v>7.0000000000000001E-3</v>
      </c>
    </row>
    <row r="20" spans="1:6" ht="24.95" customHeight="1">
      <c r="A20" s="14">
        <v>15</v>
      </c>
      <c r="B20" s="53" t="s">
        <v>53</v>
      </c>
      <c r="C20" s="10"/>
      <c r="D20" s="12">
        <v>55</v>
      </c>
      <c r="E20" s="12" t="s">
        <v>35</v>
      </c>
      <c r="F20" s="11">
        <v>6.0000000000000001E-3</v>
      </c>
    </row>
    <row r="21" spans="1:6" ht="24.95" customHeight="1">
      <c r="A21" s="14">
        <v>16</v>
      </c>
      <c r="B21" s="53" t="s">
        <v>54</v>
      </c>
      <c r="C21" s="10" t="s">
        <v>55</v>
      </c>
      <c r="D21" s="12">
        <v>27</v>
      </c>
      <c r="E21" s="12" t="s">
        <v>30</v>
      </c>
      <c r="F21" s="11">
        <v>6.0000000000000001E-3</v>
      </c>
    </row>
    <row r="22" spans="1:6" ht="24.95" customHeight="1">
      <c r="A22" s="14">
        <v>17</v>
      </c>
      <c r="B22" s="53" t="s">
        <v>56</v>
      </c>
      <c r="C22" s="10" t="s">
        <v>55</v>
      </c>
      <c r="D22" s="12">
        <v>33</v>
      </c>
      <c r="E22" s="12" t="s">
        <v>30</v>
      </c>
      <c r="F22" s="11">
        <v>6.0000000000000001E-3</v>
      </c>
    </row>
    <row r="23" spans="1:6" ht="29.25" customHeight="1">
      <c r="A23" s="14">
        <v>18</v>
      </c>
      <c r="B23" s="53" t="s">
        <v>57</v>
      </c>
      <c r="C23" s="10" t="s">
        <v>51</v>
      </c>
      <c r="D23" s="12">
        <v>95</v>
      </c>
      <c r="E23" s="12" t="s">
        <v>35</v>
      </c>
      <c r="F23" s="11">
        <v>0.1</v>
      </c>
    </row>
    <row r="24" spans="1:6" ht="34.5" customHeight="1">
      <c r="A24" s="14">
        <v>19</v>
      </c>
      <c r="B24" s="53" t="s">
        <v>58</v>
      </c>
      <c r="C24" s="10" t="s">
        <v>59</v>
      </c>
      <c r="D24" s="12">
        <v>40</v>
      </c>
      <c r="E24" s="12" t="s">
        <v>35</v>
      </c>
      <c r="F24" s="11">
        <v>5.5E-2</v>
      </c>
    </row>
    <row r="25" spans="1:6" ht="32.25" customHeight="1">
      <c r="A25" s="14">
        <v>20</v>
      </c>
      <c r="B25" s="53" t="s">
        <v>60</v>
      </c>
      <c r="C25" s="10" t="s">
        <v>61</v>
      </c>
      <c r="D25" s="12">
        <v>69</v>
      </c>
      <c r="E25" s="12" t="s">
        <v>35</v>
      </c>
      <c r="F25" s="11">
        <v>5.3999999999999999E-2</v>
      </c>
    </row>
    <row r="26" spans="1:6" ht="30" customHeight="1">
      <c r="A26" s="14">
        <v>21</v>
      </c>
      <c r="B26" s="53" t="s">
        <v>62</v>
      </c>
      <c r="C26" s="10" t="s">
        <v>63</v>
      </c>
      <c r="D26" s="12">
        <v>70</v>
      </c>
      <c r="E26" s="12" t="s">
        <v>35</v>
      </c>
      <c r="F26" s="11">
        <v>3.7999999999999999E-2</v>
      </c>
    </row>
    <row r="27" spans="1:6" ht="24.95" customHeight="1">
      <c r="A27" s="14">
        <v>22</v>
      </c>
      <c r="B27" s="53" t="s">
        <v>64</v>
      </c>
      <c r="C27" s="10" t="s">
        <v>65</v>
      </c>
      <c r="D27" s="12">
        <v>160</v>
      </c>
      <c r="E27" s="12" t="s">
        <v>35</v>
      </c>
      <c r="F27" s="11">
        <v>1.6E-2</v>
      </c>
    </row>
    <row r="28" spans="1:6" ht="24.95" customHeight="1">
      <c r="A28" s="14">
        <v>23</v>
      </c>
      <c r="B28" s="53" t="s">
        <v>66</v>
      </c>
      <c r="C28" s="10" t="s">
        <v>65</v>
      </c>
      <c r="D28" s="12">
        <v>90</v>
      </c>
      <c r="E28" s="12" t="s">
        <v>35</v>
      </c>
      <c r="F28" s="11">
        <v>8.9999999999999993E-3</v>
      </c>
    </row>
    <row r="29" spans="1:6" ht="24.95" customHeight="1">
      <c r="A29" s="14">
        <v>24</v>
      </c>
      <c r="B29" s="53" t="s">
        <v>67</v>
      </c>
      <c r="C29" s="10" t="s">
        <v>65</v>
      </c>
      <c r="D29" s="12">
        <v>90</v>
      </c>
      <c r="E29" s="12" t="s">
        <v>35</v>
      </c>
      <c r="F29" s="11">
        <v>8.9999999999999993E-3</v>
      </c>
    </row>
    <row r="30" spans="1:6" ht="24.95" customHeight="1">
      <c r="A30" s="14">
        <v>25</v>
      </c>
      <c r="B30" s="53" t="s">
        <v>68</v>
      </c>
      <c r="C30" s="10" t="s">
        <v>69</v>
      </c>
      <c r="D30" s="12">
        <v>130</v>
      </c>
      <c r="E30" s="12" t="s">
        <v>35</v>
      </c>
      <c r="F30" s="11">
        <v>7.0000000000000007E-2</v>
      </c>
    </row>
    <row r="31" spans="1:6" ht="36" customHeight="1">
      <c r="A31" s="14">
        <v>26</v>
      </c>
      <c r="B31" s="53" t="s">
        <v>70</v>
      </c>
      <c r="C31" s="10"/>
      <c r="D31" s="12">
        <v>86</v>
      </c>
      <c r="E31" s="12" t="s">
        <v>35</v>
      </c>
      <c r="F31" s="11">
        <v>4.0000000000000001E-3</v>
      </c>
    </row>
    <row r="32" spans="1:6" ht="24.95" customHeight="1">
      <c r="A32" s="14">
        <v>27</v>
      </c>
      <c r="B32" s="53" t="s">
        <v>71</v>
      </c>
      <c r="C32" s="57">
        <v>600</v>
      </c>
      <c r="D32" s="12">
        <v>32</v>
      </c>
      <c r="E32" s="12" t="s">
        <v>35</v>
      </c>
      <c r="F32" s="11">
        <v>2.8000000000000001E-2</v>
      </c>
    </row>
    <row r="33" spans="1:6" ht="39.75" customHeight="1">
      <c r="A33" s="14">
        <v>28</v>
      </c>
      <c r="B33" s="53" t="s">
        <v>72</v>
      </c>
      <c r="C33" s="10" t="s">
        <v>73</v>
      </c>
      <c r="D33" s="12">
        <v>66</v>
      </c>
      <c r="E33" s="12" t="s">
        <v>35</v>
      </c>
      <c r="F33" s="11">
        <v>2.4E-2</v>
      </c>
    </row>
    <row r="34" spans="1:6" ht="41.25" customHeight="1">
      <c r="A34" s="14">
        <v>29</v>
      </c>
      <c r="B34" s="53" t="s">
        <v>74</v>
      </c>
      <c r="C34" s="10" t="s">
        <v>75</v>
      </c>
      <c r="D34" s="12">
        <v>40</v>
      </c>
      <c r="E34" s="12" t="s">
        <v>35</v>
      </c>
      <c r="F34" s="11">
        <v>1.7999999999999999E-2</v>
      </c>
    </row>
    <row r="35" spans="1:6" ht="33" customHeight="1">
      <c r="A35" s="14">
        <v>30</v>
      </c>
      <c r="B35" s="53" t="s">
        <v>76</v>
      </c>
      <c r="C35" s="10" t="s">
        <v>77</v>
      </c>
      <c r="D35" s="12">
        <v>30</v>
      </c>
      <c r="E35" s="12" t="s">
        <v>35</v>
      </c>
      <c r="F35" s="11">
        <v>0.02</v>
      </c>
    </row>
    <row r="36" spans="1:6" ht="24.95" customHeight="1">
      <c r="A36" s="14">
        <v>31</v>
      </c>
      <c r="B36" s="53" t="s">
        <v>78</v>
      </c>
      <c r="C36" s="10" t="s">
        <v>79</v>
      </c>
      <c r="D36" s="12">
        <v>320</v>
      </c>
      <c r="E36" s="12" t="s">
        <v>35</v>
      </c>
      <c r="F36" s="11">
        <v>0.35499999999999998</v>
      </c>
    </row>
    <row r="37" spans="1:6" ht="32.25" customHeight="1">
      <c r="A37" s="14">
        <v>32</v>
      </c>
      <c r="B37" s="53" t="s">
        <v>80</v>
      </c>
      <c r="C37" s="10" t="s">
        <v>81</v>
      </c>
      <c r="D37" s="12">
        <v>50</v>
      </c>
      <c r="E37" s="12" t="s">
        <v>35</v>
      </c>
      <c r="F37" s="11">
        <v>0.13800000000000001</v>
      </c>
    </row>
    <row r="38" spans="1:6" ht="38.25" customHeight="1">
      <c r="A38" s="14">
        <v>33</v>
      </c>
      <c r="B38" s="53" t="s">
        <v>82</v>
      </c>
      <c r="C38" s="10" t="s">
        <v>83</v>
      </c>
      <c r="D38" s="12">
        <v>60</v>
      </c>
      <c r="E38" s="12" t="s">
        <v>35</v>
      </c>
      <c r="F38" s="11">
        <v>0.123</v>
      </c>
    </row>
    <row r="39" spans="1:6" ht="32.25" customHeight="1">
      <c r="A39" s="14">
        <v>34</v>
      </c>
      <c r="B39" s="53" t="s">
        <v>84</v>
      </c>
      <c r="C39" s="10" t="s">
        <v>85</v>
      </c>
      <c r="D39" s="12">
        <v>80</v>
      </c>
      <c r="E39" s="12" t="s">
        <v>35</v>
      </c>
      <c r="F39" s="11">
        <v>0.128</v>
      </c>
    </row>
    <row r="40" spans="1:6" ht="30" customHeight="1">
      <c r="A40" s="14">
        <v>35</v>
      </c>
      <c r="B40" s="53" t="s">
        <v>86</v>
      </c>
      <c r="C40" s="10" t="s">
        <v>87</v>
      </c>
      <c r="D40" s="12">
        <v>96</v>
      </c>
      <c r="E40" s="12" t="s">
        <v>35</v>
      </c>
      <c r="F40" s="11">
        <v>9.0999999999999998E-2</v>
      </c>
    </row>
    <row r="41" spans="1:6" ht="30.75" customHeight="1">
      <c r="A41" s="14">
        <v>36</v>
      </c>
      <c r="B41" s="53" t="s">
        <v>88</v>
      </c>
      <c r="C41" s="10" t="s">
        <v>89</v>
      </c>
      <c r="D41" s="12">
        <v>96</v>
      </c>
      <c r="E41" s="12" t="s">
        <v>35</v>
      </c>
      <c r="F41" s="11">
        <v>7.1999999999999995E-2</v>
      </c>
    </row>
    <row r="42" spans="1:6" ht="24.95" customHeight="1">
      <c r="A42" s="14">
        <v>37</v>
      </c>
      <c r="B42" s="53" t="s">
        <v>90</v>
      </c>
      <c r="C42" s="10" t="s">
        <v>91</v>
      </c>
      <c r="D42" s="12">
        <v>32</v>
      </c>
      <c r="E42" s="12" t="s">
        <v>35</v>
      </c>
      <c r="F42" s="11">
        <v>1.4E-2</v>
      </c>
    </row>
    <row r="43" spans="1:6" ht="24.95" customHeight="1">
      <c r="A43" s="14">
        <v>38</v>
      </c>
      <c r="B43" s="53" t="s">
        <v>92</v>
      </c>
      <c r="C43" s="10" t="s">
        <v>91</v>
      </c>
      <c r="D43" s="12">
        <v>64</v>
      </c>
      <c r="E43" s="12" t="s">
        <v>35</v>
      </c>
      <c r="F43" s="11">
        <v>5.0000000000000001E-3</v>
      </c>
    </row>
    <row r="44" spans="1:6" ht="24.95" customHeight="1">
      <c r="A44" s="14">
        <v>39</v>
      </c>
      <c r="B44" s="53" t="s">
        <v>93</v>
      </c>
      <c r="C44" s="10" t="s">
        <v>94</v>
      </c>
      <c r="D44" s="12">
        <v>16</v>
      </c>
      <c r="E44" s="12" t="s">
        <v>35</v>
      </c>
      <c r="F44" s="11">
        <v>1.0999999999999999E-2</v>
      </c>
    </row>
    <row r="45" spans="1:6" ht="24.95" customHeight="1">
      <c r="A45" s="14">
        <v>40</v>
      </c>
      <c r="B45" s="53" t="s">
        <v>95</v>
      </c>
      <c r="C45" s="10" t="s">
        <v>96</v>
      </c>
      <c r="D45" s="12">
        <v>32</v>
      </c>
      <c r="E45" s="12" t="s">
        <v>35</v>
      </c>
      <c r="F45" s="11">
        <v>4.0000000000000001E-3</v>
      </c>
    </row>
    <row r="46" spans="1:6" ht="24.95" customHeight="1">
      <c r="A46" s="14">
        <v>41</v>
      </c>
      <c r="B46" s="53" t="s">
        <v>97</v>
      </c>
      <c r="C46" s="10"/>
      <c r="D46" s="12">
        <v>12</v>
      </c>
      <c r="E46" s="12" t="s">
        <v>98</v>
      </c>
      <c r="F46" s="11">
        <v>3.0000000000000001E-3</v>
      </c>
    </row>
    <row r="47" spans="1:6" ht="24.95" customHeight="1">
      <c r="A47" s="14">
        <v>42</v>
      </c>
      <c r="B47" s="53" t="s">
        <v>99</v>
      </c>
      <c r="C47" s="10"/>
      <c r="D47" s="12">
        <v>48</v>
      </c>
      <c r="E47" s="12" t="s">
        <v>35</v>
      </c>
      <c r="F47" s="11">
        <v>1E-3</v>
      </c>
    </row>
    <row r="48" spans="1:6" ht="24.95" customHeight="1">
      <c r="A48" s="14">
        <v>43</v>
      </c>
      <c r="B48" s="53" t="s">
        <v>100</v>
      </c>
      <c r="C48" s="10" t="s">
        <v>101</v>
      </c>
      <c r="D48" s="12">
        <v>130</v>
      </c>
      <c r="E48" s="12" t="s">
        <v>35</v>
      </c>
      <c r="F48" s="11">
        <v>1.6E-2</v>
      </c>
    </row>
    <row r="49" spans="1:6" ht="24.95" customHeight="1">
      <c r="A49" s="14">
        <v>44</v>
      </c>
      <c r="B49" s="53" t="s">
        <v>102</v>
      </c>
      <c r="C49" s="10" t="s">
        <v>103</v>
      </c>
      <c r="D49" s="12">
        <v>100</v>
      </c>
      <c r="E49" s="12" t="s">
        <v>35</v>
      </c>
      <c r="F49" s="11">
        <v>0.01</v>
      </c>
    </row>
    <row r="50" spans="1:6" ht="24.95" customHeight="1">
      <c r="A50" s="14">
        <v>45</v>
      </c>
      <c r="B50" s="53" t="s">
        <v>104</v>
      </c>
      <c r="C50" s="10"/>
      <c r="D50" s="12">
        <v>46</v>
      </c>
      <c r="E50" s="12" t="s">
        <v>35</v>
      </c>
      <c r="F50" s="11">
        <v>7.0000000000000001E-3</v>
      </c>
    </row>
    <row r="51" spans="1:6" ht="33.75" customHeight="1">
      <c r="A51" s="14">
        <v>46</v>
      </c>
      <c r="B51" s="53" t="s">
        <v>105</v>
      </c>
      <c r="C51" s="10" t="s">
        <v>106</v>
      </c>
      <c r="D51" s="12">
        <v>40</v>
      </c>
      <c r="E51" s="12" t="s">
        <v>35</v>
      </c>
      <c r="F51" s="11">
        <v>0.3</v>
      </c>
    </row>
    <row r="52" spans="1:6" ht="33.75" customHeight="1">
      <c r="A52" s="14">
        <v>47</v>
      </c>
      <c r="B52" s="53" t="s">
        <v>107</v>
      </c>
      <c r="C52" s="10" t="s">
        <v>108</v>
      </c>
      <c r="D52" s="12">
        <v>40</v>
      </c>
      <c r="E52" s="12" t="s">
        <v>35</v>
      </c>
      <c r="F52" s="11">
        <v>0.2</v>
      </c>
    </row>
    <row r="53" spans="1:6" ht="24.95" customHeight="1">
      <c r="A53" s="14">
        <v>48</v>
      </c>
      <c r="B53" s="53" t="s">
        <v>109</v>
      </c>
      <c r="C53" s="10"/>
      <c r="D53" s="12">
        <v>16</v>
      </c>
      <c r="E53" s="12" t="s">
        <v>30</v>
      </c>
      <c r="F53" s="11">
        <v>5.0000000000000001E-3</v>
      </c>
    </row>
    <row r="54" spans="1:6" ht="24.95" customHeight="1">
      <c r="A54" s="14">
        <v>49</v>
      </c>
      <c r="B54" s="53" t="s">
        <v>110</v>
      </c>
      <c r="C54" s="10" t="s">
        <v>111</v>
      </c>
      <c r="D54" s="12">
        <v>420</v>
      </c>
      <c r="E54" s="12" t="s">
        <v>35</v>
      </c>
      <c r="F54" s="11">
        <v>2.1000000000000001E-2</v>
      </c>
    </row>
    <row r="55" spans="1:6" ht="24.95" customHeight="1">
      <c r="A55" s="14">
        <v>50</v>
      </c>
      <c r="B55" s="53" t="s">
        <v>112</v>
      </c>
      <c r="C55" s="10" t="s">
        <v>113</v>
      </c>
      <c r="D55" s="12">
        <v>420</v>
      </c>
      <c r="E55" s="12" t="s">
        <v>35</v>
      </c>
      <c r="F55" s="11">
        <v>1.7000000000000001E-2</v>
      </c>
    </row>
    <row r="56" spans="1:6" ht="24.95" customHeight="1">
      <c r="A56" s="14">
        <v>51</v>
      </c>
      <c r="B56" s="53" t="s">
        <v>114</v>
      </c>
      <c r="C56" s="10" t="s">
        <v>115</v>
      </c>
      <c r="D56" s="12">
        <v>820</v>
      </c>
      <c r="E56" s="12" t="s">
        <v>35</v>
      </c>
      <c r="F56" s="11">
        <v>1.2999999999999999E-2</v>
      </c>
    </row>
    <row r="57" spans="1:6" ht="24.95" customHeight="1">
      <c r="A57" s="14">
        <v>52</v>
      </c>
      <c r="B57" s="53" t="s">
        <v>116</v>
      </c>
      <c r="C57" s="10"/>
      <c r="D57" s="12">
        <v>250</v>
      </c>
      <c r="E57" s="12" t="s">
        <v>35</v>
      </c>
      <c r="F57" s="11">
        <v>9.5000000000000001E-2</v>
      </c>
    </row>
    <row r="58" spans="1:6" ht="24.95" customHeight="1">
      <c r="A58" s="14">
        <v>53</v>
      </c>
      <c r="B58" s="53" t="s">
        <v>117</v>
      </c>
      <c r="C58" s="10" t="s">
        <v>118</v>
      </c>
      <c r="D58" s="12">
        <v>50</v>
      </c>
      <c r="E58" s="12" t="s">
        <v>35</v>
      </c>
      <c r="F58" s="11">
        <v>1.7000000000000001E-2</v>
      </c>
    </row>
    <row r="59" spans="1:6" ht="24.95" customHeight="1">
      <c r="A59" s="14">
        <v>54</v>
      </c>
      <c r="B59" s="53" t="s">
        <v>119</v>
      </c>
      <c r="C59" s="10"/>
      <c r="D59" s="12">
        <v>10</v>
      </c>
      <c r="E59" s="12" t="s">
        <v>35</v>
      </c>
      <c r="F59" s="11">
        <v>7.0000000000000001E-3</v>
      </c>
    </row>
    <row r="60" spans="1:6" ht="24.95" customHeight="1">
      <c r="A60" s="14">
        <v>55</v>
      </c>
      <c r="B60" s="53" t="s">
        <v>124</v>
      </c>
      <c r="C60" s="10" t="s">
        <v>125</v>
      </c>
      <c r="D60" s="12">
        <v>2</v>
      </c>
      <c r="E60" s="12" t="s">
        <v>35</v>
      </c>
      <c r="F60" s="11">
        <v>0.01</v>
      </c>
    </row>
    <row r="61" spans="1:6" ht="24.95" customHeight="1">
      <c r="A61" s="14">
        <v>56</v>
      </c>
      <c r="B61" s="53" t="s">
        <v>126</v>
      </c>
      <c r="C61" s="10" t="s">
        <v>125</v>
      </c>
      <c r="D61" s="12">
        <v>2</v>
      </c>
      <c r="E61" s="12" t="s">
        <v>35</v>
      </c>
      <c r="F61" s="11">
        <v>0.01</v>
      </c>
    </row>
    <row r="62" spans="1:6" ht="24.95" customHeight="1">
      <c r="A62" s="14">
        <v>57</v>
      </c>
      <c r="B62" s="53" t="s">
        <v>127</v>
      </c>
      <c r="C62" s="10" t="s">
        <v>128</v>
      </c>
      <c r="D62" s="12">
        <v>10</v>
      </c>
      <c r="E62" s="12" t="s">
        <v>35</v>
      </c>
      <c r="F62" s="11">
        <v>6.5000000000000002E-2</v>
      </c>
    </row>
    <row r="63" spans="1:6" ht="24.95" customHeight="1">
      <c r="A63" s="14">
        <v>58</v>
      </c>
      <c r="B63" s="53" t="s">
        <v>129</v>
      </c>
      <c r="C63" s="10" t="s">
        <v>130</v>
      </c>
      <c r="D63" s="12">
        <v>6</v>
      </c>
      <c r="E63" s="12" t="s">
        <v>35</v>
      </c>
      <c r="F63" s="11">
        <v>1E-3</v>
      </c>
    </row>
    <row r="64" spans="1:6" ht="24.95" customHeight="1">
      <c r="A64" s="14">
        <v>59</v>
      </c>
      <c r="B64" s="53" t="s">
        <v>134</v>
      </c>
      <c r="C64" s="10" t="s">
        <v>135</v>
      </c>
      <c r="D64" s="12">
        <v>1200</v>
      </c>
      <c r="E64" s="12" t="s">
        <v>35</v>
      </c>
      <c r="F64" s="11">
        <v>0.51</v>
      </c>
    </row>
    <row r="65" spans="1:6" ht="24.95" customHeight="1">
      <c r="A65" s="14">
        <v>60</v>
      </c>
      <c r="B65" s="53" t="s">
        <v>136</v>
      </c>
      <c r="C65" s="10" t="s">
        <v>137</v>
      </c>
      <c r="D65" s="12">
        <v>240</v>
      </c>
      <c r="E65" s="12" t="s">
        <v>35</v>
      </c>
      <c r="F65" s="11">
        <v>0.46700000000000003</v>
      </c>
    </row>
    <row r="66" spans="1:6" ht="24.95" customHeight="1">
      <c r="A66" s="14">
        <v>61</v>
      </c>
      <c r="B66" s="53" t="s">
        <v>138</v>
      </c>
      <c r="C66" s="10" t="s">
        <v>139</v>
      </c>
      <c r="D66" s="12">
        <v>600</v>
      </c>
      <c r="E66" s="12" t="s">
        <v>140</v>
      </c>
      <c r="F66" s="11">
        <v>0.192</v>
      </c>
    </row>
    <row r="67" spans="1:6" ht="24.95" customHeight="1">
      <c r="A67" s="14">
        <v>62</v>
      </c>
      <c r="B67" s="53" t="s">
        <v>141</v>
      </c>
      <c r="C67" s="10"/>
      <c r="D67" s="12">
        <v>300</v>
      </c>
      <c r="E67" s="12" t="s">
        <v>142</v>
      </c>
      <c r="F67" s="11">
        <v>0.218</v>
      </c>
    </row>
    <row r="68" spans="1:6" ht="24.95" customHeight="1">
      <c r="A68" s="14">
        <v>63</v>
      </c>
      <c r="B68" s="53" t="s">
        <v>143</v>
      </c>
      <c r="C68" s="10" t="s">
        <v>132</v>
      </c>
      <c r="D68" s="12">
        <v>240</v>
      </c>
      <c r="E68" s="12" t="s">
        <v>133</v>
      </c>
      <c r="F68" s="11">
        <v>1.627</v>
      </c>
    </row>
    <row r="69" spans="1:6" ht="31.5" customHeight="1">
      <c r="A69" s="14">
        <v>64</v>
      </c>
      <c r="B69" s="53" t="s">
        <v>144</v>
      </c>
      <c r="C69" s="10" t="s">
        <v>145</v>
      </c>
      <c r="D69" s="12">
        <v>10</v>
      </c>
      <c r="E69" s="12" t="s">
        <v>35</v>
      </c>
      <c r="F69" s="11">
        <v>0.46899999999999997</v>
      </c>
    </row>
    <row r="70" spans="1:6" ht="24.95" customHeight="1">
      <c r="A70" s="14">
        <v>65</v>
      </c>
      <c r="B70" s="53" t="s">
        <v>146</v>
      </c>
      <c r="C70" s="10" t="s">
        <v>147</v>
      </c>
      <c r="D70" s="12">
        <v>5000</v>
      </c>
      <c r="E70" s="12" t="s">
        <v>35</v>
      </c>
      <c r="F70" s="11">
        <v>0.75</v>
      </c>
    </row>
    <row r="71" spans="1:6" ht="24.95" customHeight="1">
      <c r="A71" s="14">
        <v>66</v>
      </c>
      <c r="B71" s="53" t="s">
        <v>148</v>
      </c>
      <c r="C71" s="10"/>
      <c r="D71" s="12">
        <v>8</v>
      </c>
      <c r="E71" s="12" t="s">
        <v>35</v>
      </c>
      <c r="F71" s="11">
        <v>0.70399999999999996</v>
      </c>
    </row>
    <row r="72" spans="1:6" ht="33.75" customHeight="1">
      <c r="A72" s="14">
        <v>67</v>
      </c>
      <c r="B72" s="53" t="s">
        <v>149</v>
      </c>
      <c r="C72" s="10"/>
      <c r="D72" s="12">
        <v>1200</v>
      </c>
      <c r="E72" s="12" t="s">
        <v>35</v>
      </c>
      <c r="F72" s="11">
        <v>0.74399999999999999</v>
      </c>
    </row>
    <row r="73" spans="1:6" ht="30" customHeight="1">
      <c r="A73" s="14">
        <v>68</v>
      </c>
      <c r="B73" s="53" t="s">
        <v>150</v>
      </c>
      <c r="C73" s="10" t="s">
        <v>151</v>
      </c>
      <c r="D73" s="12">
        <v>32</v>
      </c>
      <c r="E73" s="12" t="s">
        <v>35</v>
      </c>
      <c r="F73" s="11">
        <v>0.214</v>
      </c>
    </row>
    <row r="74" spans="1:6" ht="24.95" customHeight="1">
      <c r="A74" s="14">
        <v>69</v>
      </c>
      <c r="B74" s="53" t="s">
        <v>152</v>
      </c>
      <c r="C74" s="10" t="s">
        <v>147</v>
      </c>
      <c r="D74" s="12">
        <v>3000</v>
      </c>
      <c r="E74" s="12" t="s">
        <v>140</v>
      </c>
      <c r="F74" s="11">
        <v>2.0099999999999998</v>
      </c>
    </row>
    <row r="75" spans="1:6" ht="24.95" customHeight="1">
      <c r="A75" s="14"/>
      <c r="B75" s="53"/>
      <c r="C75" s="10"/>
      <c r="D75" s="12"/>
      <c r="E75" s="12"/>
      <c r="F75" s="11"/>
    </row>
    <row r="76" spans="1:6" ht="24.95" customHeight="1">
      <c r="A76" s="14"/>
      <c r="B76" s="54" t="s">
        <v>232</v>
      </c>
      <c r="C76" s="10"/>
      <c r="D76" s="12"/>
      <c r="E76" s="12"/>
      <c r="F76" s="11"/>
    </row>
    <row r="77" spans="1:6" ht="24.95" customHeight="1">
      <c r="A77" s="14"/>
      <c r="B77" s="72" t="s">
        <v>259</v>
      </c>
      <c r="C77" s="72" t="s">
        <v>260</v>
      </c>
      <c r="D77" s="72">
        <v>5735</v>
      </c>
      <c r="E77" s="72" t="s">
        <v>154</v>
      </c>
      <c r="F77" s="11"/>
    </row>
    <row r="78" spans="1:6" ht="24.95" customHeight="1">
      <c r="A78" s="14"/>
      <c r="B78" s="73" t="s">
        <v>234</v>
      </c>
      <c r="C78" s="10"/>
      <c r="D78" s="12"/>
      <c r="E78" s="12"/>
      <c r="F78" s="11"/>
    </row>
    <row r="79" spans="1:6" ht="35.25" customHeight="1">
      <c r="A79" s="14"/>
      <c r="B79" s="70" t="s">
        <v>257</v>
      </c>
      <c r="C79" s="70" t="s">
        <v>258</v>
      </c>
      <c r="D79" s="72">
        <v>5</v>
      </c>
      <c r="E79" s="72"/>
      <c r="F79" s="11"/>
    </row>
    <row r="80" spans="1:6" ht="24.95" customHeight="1">
      <c r="A80" s="14"/>
      <c r="B80" s="54" t="s">
        <v>261</v>
      </c>
      <c r="C80" s="10"/>
      <c r="D80" s="12"/>
      <c r="E80" s="12"/>
      <c r="F80" s="11"/>
    </row>
    <row r="81" spans="1:6" ht="38.25" customHeight="1">
      <c r="A81" s="14"/>
      <c r="B81" s="70" t="s">
        <v>252</v>
      </c>
      <c r="C81" s="70" t="s">
        <v>254</v>
      </c>
      <c r="D81" s="72" t="s">
        <v>14</v>
      </c>
      <c r="E81" s="72"/>
      <c r="F81" s="11"/>
    </row>
    <row r="82" spans="1:6" ht="24.95" customHeight="1">
      <c r="A82" s="14"/>
      <c r="B82" s="53"/>
      <c r="C82" s="41" t="s">
        <v>241</v>
      </c>
      <c r="D82" s="12"/>
      <c r="E82" s="12"/>
      <c r="F82" s="11">
        <f>SUM(F6:F81)</f>
        <v>11.238999999999999</v>
      </c>
    </row>
  </sheetData>
  <mergeCells count="2">
    <mergeCell ref="A2:F2"/>
    <mergeCell ref="A3:F3"/>
  </mergeCells>
  <pageMargins left="0.47" right="0.43" top="0.31" bottom="0.2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activeCell="C4" sqref="C4"/>
    </sheetView>
  </sheetViews>
  <sheetFormatPr defaultRowHeight="15"/>
  <cols>
    <col min="1" max="1" width="5.42578125" customWidth="1"/>
    <col min="2" max="2" width="34.28515625" customWidth="1"/>
    <col min="3" max="3" width="36.5703125" customWidth="1"/>
    <col min="4" max="4" width="9.7109375" customWidth="1"/>
    <col min="5" max="5" width="23.28515625" bestFit="1" customWidth="1"/>
    <col min="6" max="6" width="14.85546875" customWidth="1"/>
  </cols>
  <sheetData>
    <row r="1" spans="1:6">
      <c r="A1" s="88" t="s">
        <v>244</v>
      </c>
      <c r="B1" s="88"/>
      <c r="C1" s="88"/>
      <c r="D1" s="88"/>
      <c r="E1" s="88"/>
      <c r="F1" s="88"/>
    </row>
    <row r="2" spans="1:6">
      <c r="A2" s="89" t="s">
        <v>245</v>
      </c>
      <c r="B2" s="90"/>
      <c r="C2" s="90"/>
      <c r="D2" s="90"/>
      <c r="E2" s="90"/>
      <c r="F2" s="90"/>
    </row>
    <row r="3" spans="1:6">
      <c r="A3" s="13"/>
      <c r="B3" s="13"/>
      <c r="C3" s="13"/>
      <c r="D3" s="13"/>
      <c r="E3" s="13"/>
      <c r="F3" s="13"/>
    </row>
    <row r="4" spans="1:6" s="5" customFormat="1" ht="71.2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6</v>
      </c>
    </row>
    <row r="5" spans="1:6" ht="24.95" customHeight="1">
      <c r="A5" s="9"/>
      <c r="B5" s="9" t="s">
        <v>237</v>
      </c>
      <c r="C5" s="9"/>
      <c r="D5" s="9"/>
      <c r="E5" s="9"/>
      <c r="F5" s="9"/>
    </row>
    <row r="6" spans="1:6" ht="24.95" customHeight="1">
      <c r="A6" s="15">
        <v>1</v>
      </c>
      <c r="B6" s="53" t="s">
        <v>179</v>
      </c>
      <c r="C6" s="53" t="s">
        <v>180</v>
      </c>
      <c r="D6" s="53">
        <v>2</v>
      </c>
      <c r="E6" s="53" t="s">
        <v>172</v>
      </c>
      <c r="F6" s="53">
        <v>0.3</v>
      </c>
    </row>
    <row r="7" spans="1:6" ht="24.95" customHeight="1">
      <c r="A7" s="15"/>
      <c r="B7" s="9"/>
      <c r="C7" s="9"/>
      <c r="D7" s="9"/>
      <c r="E7" s="9"/>
      <c r="F7" s="9"/>
    </row>
    <row r="8" spans="1:6" ht="24.95" customHeight="1">
      <c r="A8" s="15"/>
      <c r="B8" s="9" t="s">
        <v>234</v>
      </c>
      <c r="C8" s="9"/>
      <c r="D8" s="9"/>
      <c r="E8" s="9"/>
      <c r="F8" s="9"/>
    </row>
    <row r="9" spans="1:6" ht="33.75" customHeight="1">
      <c r="A9" s="15">
        <v>2</v>
      </c>
      <c r="B9" s="53" t="s">
        <v>173</v>
      </c>
      <c r="C9" s="53" t="s">
        <v>174</v>
      </c>
      <c r="D9" s="53">
        <v>1</v>
      </c>
      <c r="E9" s="53" t="s">
        <v>175</v>
      </c>
      <c r="F9" s="53">
        <v>0.6</v>
      </c>
    </row>
    <row r="10" spans="1:6" ht="24.95" customHeight="1">
      <c r="A10" s="9"/>
      <c r="B10" s="53"/>
      <c r="C10" s="53"/>
      <c r="D10" s="53"/>
      <c r="E10" s="54" t="s">
        <v>241</v>
      </c>
      <c r="F10" s="53">
        <f>SUM(F6:F9)</f>
        <v>0.89999999999999991</v>
      </c>
    </row>
    <row r="11" spans="1:6" ht="24.95" customHeight="1">
      <c r="A11" s="9"/>
      <c r="B11" s="54" t="s">
        <v>232</v>
      </c>
      <c r="C11" s="53"/>
      <c r="D11" s="53"/>
      <c r="E11" s="54"/>
      <c r="F11" s="53"/>
    </row>
    <row r="12" spans="1:6" ht="24.95" customHeight="1">
      <c r="A12" s="15">
        <v>3</v>
      </c>
      <c r="B12" s="74" t="s">
        <v>262</v>
      </c>
      <c r="C12" s="74" t="s">
        <v>263</v>
      </c>
      <c r="D12" s="75">
        <v>7500</v>
      </c>
      <c r="E12" s="74" t="s">
        <v>208</v>
      </c>
      <c r="F12" s="74">
        <v>4402</v>
      </c>
    </row>
    <row r="13" spans="1:6" ht="24.95" customHeight="1">
      <c r="A13" s="15">
        <v>4</v>
      </c>
      <c r="B13" s="74" t="s">
        <v>264</v>
      </c>
      <c r="C13" s="76" t="s">
        <v>265</v>
      </c>
      <c r="D13" s="74" t="s">
        <v>266</v>
      </c>
      <c r="E13" s="74" t="s">
        <v>253</v>
      </c>
      <c r="F13" s="74">
        <v>2173</v>
      </c>
    </row>
    <row r="14" spans="1:6" ht="24.95" customHeight="1">
      <c r="A14" s="15">
        <v>5</v>
      </c>
      <c r="B14" s="74" t="s">
        <v>267</v>
      </c>
      <c r="C14" s="76" t="s">
        <v>268</v>
      </c>
      <c r="D14" s="74">
        <v>65</v>
      </c>
      <c r="E14" s="74" t="s">
        <v>23</v>
      </c>
      <c r="F14" s="74">
        <v>248</v>
      </c>
    </row>
    <row r="15" spans="1:6" ht="24.95" customHeight="1">
      <c r="A15" s="15">
        <v>6</v>
      </c>
      <c r="B15" s="74" t="s">
        <v>269</v>
      </c>
      <c r="C15" s="76" t="s">
        <v>270</v>
      </c>
      <c r="D15" s="74">
        <v>12</v>
      </c>
      <c r="E15" s="74" t="s">
        <v>23</v>
      </c>
      <c r="F15" s="74">
        <v>31</v>
      </c>
    </row>
    <row r="16" spans="1:6" ht="24.95" customHeight="1">
      <c r="A16" s="15">
        <v>7</v>
      </c>
      <c r="B16" s="74" t="s">
        <v>271</v>
      </c>
      <c r="C16" s="76" t="s">
        <v>272</v>
      </c>
      <c r="D16" s="74">
        <v>77</v>
      </c>
      <c r="E16" s="74" t="s">
        <v>23</v>
      </c>
      <c r="F16" s="74">
        <v>308</v>
      </c>
    </row>
    <row r="17" spans="1:6" ht="24.95" customHeight="1">
      <c r="A17" s="15">
        <v>8</v>
      </c>
      <c r="B17" s="74" t="s">
        <v>273</v>
      </c>
      <c r="C17" s="76" t="s">
        <v>274</v>
      </c>
      <c r="D17" s="74" t="s">
        <v>275</v>
      </c>
      <c r="E17" s="74" t="s">
        <v>253</v>
      </c>
      <c r="F17" s="74">
        <v>93</v>
      </c>
    </row>
    <row r="18" spans="1:6" ht="24.95" customHeight="1">
      <c r="A18" s="15">
        <v>9</v>
      </c>
      <c r="B18" s="74" t="s">
        <v>276</v>
      </c>
      <c r="C18" s="76" t="s">
        <v>277</v>
      </c>
      <c r="D18" s="74" t="s">
        <v>278</v>
      </c>
      <c r="E18" s="74" t="s">
        <v>253</v>
      </c>
      <c r="F18" s="74">
        <v>66</v>
      </c>
    </row>
    <row r="19" spans="1:6" ht="24.95" customHeight="1">
      <c r="A19" s="15">
        <v>10</v>
      </c>
      <c r="B19" s="74" t="s">
        <v>279</v>
      </c>
      <c r="C19" s="76" t="s">
        <v>280</v>
      </c>
      <c r="D19" s="74" t="s">
        <v>281</v>
      </c>
      <c r="E19" s="74" t="s">
        <v>253</v>
      </c>
      <c r="F19" s="74">
        <v>312</v>
      </c>
    </row>
    <row r="20" spans="1:6" ht="24.95" customHeight="1">
      <c r="A20" s="15">
        <v>11</v>
      </c>
      <c r="B20" s="74" t="s">
        <v>282</v>
      </c>
      <c r="C20" s="76" t="s">
        <v>283</v>
      </c>
      <c r="D20" s="75">
        <v>46200</v>
      </c>
      <c r="E20" s="74" t="s">
        <v>253</v>
      </c>
      <c r="F20" s="74">
        <v>6</v>
      </c>
    </row>
    <row r="21" spans="1:6" ht="24.95" customHeight="1">
      <c r="A21" s="9"/>
      <c r="B21" s="53"/>
      <c r="C21" s="41" t="s">
        <v>241</v>
      </c>
      <c r="D21" s="53"/>
      <c r="E21" s="53"/>
      <c r="F21" s="53">
        <f>SUM(F12:F20)</f>
        <v>7639</v>
      </c>
    </row>
  </sheetData>
  <mergeCells count="2">
    <mergeCell ref="A1:F1"/>
    <mergeCell ref="A2:F2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opLeftCell="B1" workbookViewId="0">
      <selection activeCell="D23" sqref="D23"/>
    </sheetView>
  </sheetViews>
  <sheetFormatPr defaultRowHeight="15"/>
  <cols>
    <col min="1" max="1" width="19.42578125" customWidth="1"/>
    <col min="3" max="3" width="33" customWidth="1"/>
    <col min="4" max="4" width="31.140625" customWidth="1"/>
    <col min="5" max="5" width="11.140625" customWidth="1"/>
    <col min="6" max="6" width="21.5703125" customWidth="1"/>
    <col min="7" max="7" width="21" customWidth="1"/>
  </cols>
  <sheetData>
    <row r="1" spans="1:7">
      <c r="B1" s="86" t="s">
        <v>244</v>
      </c>
      <c r="C1" s="86"/>
      <c r="D1" s="86"/>
      <c r="E1" s="86"/>
      <c r="F1" s="86"/>
      <c r="G1" s="86"/>
    </row>
    <row r="2" spans="1:7">
      <c r="B2" s="91" t="s">
        <v>284</v>
      </c>
      <c r="C2" s="87"/>
      <c r="D2" s="87"/>
      <c r="E2" s="87"/>
      <c r="F2" s="87"/>
      <c r="G2" s="87"/>
    </row>
    <row r="3" spans="1:7" s="5" customFormat="1" ht="47.25" customHeight="1">
      <c r="A3" s="5" t="s">
        <v>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5</v>
      </c>
      <c r="G3" s="7" t="s">
        <v>6</v>
      </c>
    </row>
    <row r="4" spans="1:7" ht="35.25" customHeight="1">
      <c r="A4" s="1" t="s">
        <v>7</v>
      </c>
      <c r="B4" s="9"/>
      <c r="C4" s="92" t="s">
        <v>251</v>
      </c>
      <c r="D4" s="92"/>
      <c r="E4" s="92"/>
      <c r="F4" s="92"/>
      <c r="G4" s="92"/>
    </row>
    <row r="5" spans="1:7" s="79" customFormat="1" ht="35.25" customHeight="1">
      <c r="A5" s="78"/>
      <c r="B5" s="4"/>
      <c r="C5" s="77"/>
      <c r="D5" s="77"/>
      <c r="E5" s="77"/>
      <c r="F5" s="77"/>
      <c r="G5" s="77"/>
    </row>
    <row r="6" spans="1:7" s="79" customFormat="1" ht="35.25" customHeight="1">
      <c r="A6" s="78"/>
      <c r="B6" s="4"/>
      <c r="C6" s="77"/>
      <c r="D6" s="77"/>
      <c r="E6" s="77"/>
      <c r="F6" s="77"/>
      <c r="G6" s="77"/>
    </row>
    <row r="7" spans="1:7" s="79" customFormat="1">
      <c r="C7" s="80"/>
      <c r="D7" s="80"/>
      <c r="E7" s="80"/>
      <c r="F7" s="80"/>
      <c r="G7" s="80"/>
    </row>
    <row r="8" spans="1:7" s="79" customFormat="1">
      <c r="C8" s="2"/>
      <c r="D8" s="2"/>
      <c r="E8" s="2"/>
      <c r="F8" s="2"/>
      <c r="G8" s="2"/>
    </row>
    <row r="9" spans="1:7" s="79" customFormat="1" ht="15.75">
      <c r="A9" s="78"/>
      <c r="C9" s="81"/>
      <c r="D9" s="81"/>
      <c r="E9" s="81"/>
      <c r="F9" s="81"/>
      <c r="G9" s="81"/>
    </row>
    <row r="10" spans="1:7" s="79" customFormat="1" ht="15.75">
      <c r="C10" s="81"/>
      <c r="D10" s="81"/>
      <c r="E10" s="81"/>
      <c r="F10" s="81"/>
      <c r="G10" s="81"/>
    </row>
    <row r="11" spans="1:7" s="79" customFormat="1">
      <c r="A11" s="78"/>
      <c r="C11" s="2"/>
      <c r="D11" s="2"/>
      <c r="E11" s="2"/>
      <c r="F11" s="2"/>
      <c r="G11" s="2"/>
    </row>
    <row r="12" spans="1:7" s="79" customFormat="1">
      <c r="C12" s="82"/>
      <c r="D12" s="82"/>
    </row>
    <row r="13" spans="1:7" s="79" customFormat="1" ht="15.75">
      <c r="C13" s="81"/>
      <c r="D13" s="81"/>
    </row>
    <row r="14" spans="1:7" s="79" customFormat="1">
      <c r="C14" s="82"/>
      <c r="D14" s="82"/>
    </row>
    <row r="15" spans="1:7" s="79" customFormat="1">
      <c r="C15" s="82"/>
      <c r="D15" s="82"/>
    </row>
    <row r="16" spans="1:7" s="79" customFormat="1"/>
    <row r="17" s="79" customFormat="1"/>
    <row r="18" s="79" customFormat="1"/>
    <row r="19" s="79" customFormat="1"/>
    <row r="20" s="79" customFormat="1"/>
  </sheetData>
  <mergeCells count="3">
    <mergeCell ref="B1:G1"/>
    <mergeCell ref="B2:G2"/>
    <mergeCell ref="C4:G4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2021-22</vt:lpstr>
      <vt:lpstr>2022-23</vt:lpstr>
      <vt:lpstr>2023-24</vt:lpstr>
      <vt:lpstr>2024-25 </vt:lpstr>
      <vt:lpstr>2025-26</vt:lpstr>
      <vt:lpstr>'2021-22'!Print_Titles</vt:lpstr>
      <vt:lpstr>'2022-23'!Print_Titles</vt:lpstr>
      <vt:lpstr>'2023-24'!Print_Titles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2021-10-11T11:29:12Z</dcterms:modified>
</cp:coreProperties>
</file>